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5.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6.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7.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8.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9.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0.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1.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12.xml" ContentType="application/vnd.openxmlformats-officedocument.drawing+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13.xml" ContentType="application/vnd.openxmlformats-officedocument.drawing+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14.xml" ContentType="application/vnd.openxmlformats-officedocument.drawing+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15.xml" ContentType="application/vnd.openxmlformats-officedocument.drawing+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16.xml" ContentType="application/vnd.openxmlformats-officedocument.drawing+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17.xml" ContentType="application/vnd.openxmlformats-officedocument.drawing+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18.xml" ContentType="application/vnd.openxmlformats-officedocument.drawing+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drawings/drawing19.xml" ContentType="application/vnd.openxmlformats-officedocument.drawing+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drawings/drawing20.xml" ContentType="application/vnd.openxmlformats-officedocument.drawing+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drawings/drawing21.xml" ContentType="application/vnd.openxmlformats-officedocument.drawing+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drawings/drawing22.xml" ContentType="application/vnd.openxmlformats-officedocument.drawing+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drawings/drawing23.xml" ContentType="application/vnd.openxmlformats-officedocument.drawing+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drawings/drawing24.xml" ContentType="application/vnd.openxmlformats-officedocument.drawing+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drawings/drawing25.xml" ContentType="application/vnd.openxmlformats-officedocument.drawing+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drawings/drawing26.xml" ContentType="application/vnd.openxmlformats-officedocument.drawing+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drawings/drawing27.xml" ContentType="application/vnd.openxmlformats-officedocument.drawing+xml"/>
  <Override PartName="/xl/charts/chart51.xml" ContentType="application/vnd.openxmlformats-officedocument.drawingml.chart+xml"/>
  <Override PartName="/xl/charts/style51.xml" ContentType="application/vnd.ms-office.chartstyle+xml"/>
  <Override PartName="/xl/charts/colors51.xml" ContentType="application/vnd.ms-office.chartcolorstyle+xml"/>
  <Override PartName="/xl/charts/chart52.xml" ContentType="application/vnd.openxmlformats-officedocument.drawingml.chart+xml"/>
  <Override PartName="/xl/charts/style52.xml" ContentType="application/vnd.ms-office.chartstyle+xml"/>
  <Override PartName="/xl/charts/colors52.xml" ContentType="application/vnd.ms-office.chartcolorstyle+xml"/>
  <Override PartName="/xl/drawings/drawing28.xml" ContentType="application/vnd.openxmlformats-officedocument.drawing+xml"/>
  <Override PartName="/xl/charts/chart53.xml" ContentType="application/vnd.openxmlformats-officedocument.drawingml.chart+xml"/>
  <Override PartName="/xl/charts/style53.xml" ContentType="application/vnd.ms-office.chartstyle+xml"/>
  <Override PartName="/xl/charts/colors53.xml" ContentType="application/vnd.ms-office.chartcolorstyle+xml"/>
  <Override PartName="/xl/charts/chart54.xml" ContentType="application/vnd.openxmlformats-officedocument.drawingml.chart+xml"/>
  <Override PartName="/xl/charts/style54.xml" ContentType="application/vnd.ms-office.chartstyle+xml"/>
  <Override PartName="/xl/charts/colors54.xml" ContentType="application/vnd.ms-office.chartcolorstyle+xml"/>
  <Override PartName="/xl/drawings/drawing29.xml" ContentType="application/vnd.openxmlformats-officedocument.drawing+xml"/>
  <Override PartName="/xl/charts/chart55.xml" ContentType="application/vnd.openxmlformats-officedocument.drawingml.chart+xml"/>
  <Override PartName="/xl/charts/style55.xml" ContentType="application/vnd.ms-office.chartstyle+xml"/>
  <Override PartName="/xl/charts/colors55.xml" ContentType="application/vnd.ms-office.chartcolorstyle+xml"/>
  <Override PartName="/xl/charts/chart56.xml" ContentType="application/vnd.openxmlformats-officedocument.drawingml.chart+xml"/>
  <Override PartName="/xl/charts/style56.xml" ContentType="application/vnd.ms-office.chartstyle+xml"/>
  <Override PartName="/xl/charts/colors5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updateLinks="never"/>
  <xr:revisionPtr revIDLastSave="0" documentId="13_ncr:1_{8791ED0C-624D-4B51-9FE2-FFFFF5D9DFA6}" xr6:coauthVersionLast="47" xr6:coauthVersionMax="47" xr10:uidLastSave="{00000000-0000-0000-0000-000000000000}"/>
  <bookViews>
    <workbookView xWindow="-120" yWindow="-120" windowWidth="38640" windowHeight="21120" tabRatio="720" activeTab="3" xr2:uid="{AD912C2B-06BA-4B60-AB34-ABCCC4550C3E}"/>
  </bookViews>
  <sheets>
    <sheet name="data" sheetId="2" r:id="rId1"/>
    <sheet name="info" sheetId="3" r:id="rId2"/>
    <sheet name="Tag_Jour_Giorno_Day" sheetId="7" r:id="rId3"/>
    <sheet name="Woche_Semaine_Settimana_Week" sheetId="8" r:id="rId4"/>
    <sheet name="Aarau" sheetId="9" r:id="rId5"/>
    <sheet name="Baden" sheetId="37" r:id="rId6"/>
    <sheet name="Bellinzona" sheetId="39" r:id="rId7"/>
    <sheet name="Biel Bienne" sheetId="38" r:id="rId8"/>
    <sheet name="Bern" sheetId="40" r:id="rId9"/>
    <sheet name="Basel SBB" sheetId="41" r:id="rId10"/>
    <sheet name="Chur" sheetId="42" r:id="rId11"/>
    <sheet name="Fribourg Freiburg" sheetId="43" r:id="rId12"/>
    <sheet name="Genève" sheetId="44" r:id="rId13"/>
    <sheet name="Genève-Aéroport" sheetId="45" r:id="rId14"/>
    <sheet name="Genève-Eaux-Vives" sheetId="46" r:id="rId15"/>
    <sheet name="Lausanne" sheetId="48" r:id="rId16"/>
    <sheet name="Lugano" sheetId="47" r:id="rId17"/>
    <sheet name="Luzern" sheetId="49" r:id="rId18"/>
    <sheet name="Neuchâtel" sheetId="50" r:id="rId19"/>
    <sheet name="Olten" sheetId="51" r:id="rId20"/>
    <sheet name="Renens" sheetId="64" r:id="rId21"/>
    <sheet name="St. Gallen" sheetId="52" r:id="rId22"/>
    <sheet name="Thun" sheetId="53" r:id="rId23"/>
    <sheet name="Uster" sheetId="54" r:id="rId24"/>
    <sheet name="Winterthur" sheetId="55" r:id="rId25"/>
    <sheet name="Zürich Altstetten" sheetId="56" r:id="rId26"/>
    <sheet name="Zürich Enge" sheetId="57" r:id="rId27"/>
    <sheet name="Zug" sheetId="58" r:id="rId28"/>
    <sheet name="Zürich Hardbrücke" sheetId="59" r:id="rId29"/>
    <sheet name="Zürich Oerlikon" sheetId="60" r:id="rId30"/>
    <sheet name="Zürich Stadelhofen" sheetId="61" r:id="rId31"/>
    <sheet name="Zürich HB" sheetId="62" r:id="rId32"/>
    <sheet name="Bahnhöfe" sheetId="10" state="hidden" r:id="rId33"/>
  </sheets>
  <definedNames>
    <definedName name="cDE">info!$A$7:$A$30</definedName>
    <definedName name="cEN">info!$A$82:$A$105</definedName>
    <definedName name="cFR">info!$A$32:$A$55</definedName>
    <definedName name="cIT">info!$A$57:$A$80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8" i="52" l="1"/>
  <c r="I21" i="52"/>
  <c r="I48" i="53"/>
  <c r="I21" i="53"/>
  <c r="I48" i="54"/>
  <c r="I21" i="54"/>
  <c r="I48" i="55"/>
  <c r="I21" i="55"/>
  <c r="I48" i="56"/>
  <c r="I21" i="56"/>
  <c r="I48" i="57"/>
  <c r="I21" i="57"/>
  <c r="I48" i="58"/>
  <c r="I21" i="58"/>
  <c r="I48" i="59"/>
  <c r="I21" i="59"/>
  <c r="I48" i="60"/>
  <c r="I21" i="60"/>
  <c r="I47" i="61"/>
  <c r="I21" i="61"/>
  <c r="I47" i="62"/>
  <c r="I21" i="62"/>
  <c r="I48" i="64"/>
  <c r="I21" i="64"/>
  <c r="I48" i="37"/>
  <c r="I21" i="37"/>
  <c r="I48" i="39"/>
  <c r="I21" i="39"/>
  <c r="I48" i="38"/>
  <c r="I21" i="38"/>
  <c r="I48" i="40"/>
  <c r="I21" i="40"/>
  <c r="I48" i="41"/>
  <c r="I21" i="41"/>
  <c r="I48" i="42"/>
  <c r="I21" i="42"/>
  <c r="I48" i="43"/>
  <c r="I21" i="43"/>
  <c r="I48" i="44"/>
  <c r="I21" i="44"/>
  <c r="I48" i="45"/>
  <c r="I21" i="45"/>
  <c r="I48" i="46"/>
  <c r="I21" i="46"/>
  <c r="I48" i="48"/>
  <c r="I21" i="48"/>
  <c r="I48" i="47"/>
  <c r="I21" i="47"/>
  <c r="I48" i="49"/>
  <c r="I21" i="49"/>
  <c r="I48" i="50"/>
  <c r="I21" i="50"/>
  <c r="I48" i="51"/>
  <c r="I21" i="51"/>
  <c r="H25" i="64" l="1" a="1"/>
  <c r="H25" i="64" s="1"/>
  <c r="H52" i="64" l="1" a="1"/>
  <c r="H52" i="64" s="1"/>
  <c r="H51" i="62" l="1" a="1"/>
  <c r="H51" i="62" s="1"/>
  <c r="H25" i="62" a="1"/>
  <c r="H25" i="62" s="1"/>
  <c r="H51" i="61" a="1"/>
  <c r="H51" i="61" s="1"/>
  <c r="H25" i="61" a="1"/>
  <c r="H25" i="61" s="1"/>
  <c r="H52" i="60" a="1"/>
  <c r="H52" i="60" s="1"/>
  <c r="H25" i="60" a="1"/>
  <c r="H25" i="60" s="1"/>
  <c r="H52" i="59" a="1"/>
  <c r="H52" i="59" s="1"/>
  <c r="H25" i="59" a="1"/>
  <c r="H25" i="59" s="1"/>
  <c r="H25" i="58" a="1"/>
  <c r="H25" i="58" s="1"/>
  <c r="H52" i="58" a="1"/>
  <c r="H52" i="58" s="1"/>
  <c r="H52" i="57" a="1"/>
  <c r="H52" i="57" s="1"/>
  <c r="H25" i="57" a="1"/>
  <c r="H25" i="57" s="1"/>
  <c r="H52" i="56" a="1"/>
  <c r="H52" i="56" s="1"/>
  <c r="H25" i="56" a="1"/>
  <c r="H25" i="56" s="1"/>
  <c r="H52" i="55" a="1"/>
  <c r="H52" i="55" s="1"/>
  <c r="H25" i="55" a="1"/>
  <c r="H25" i="55" s="1"/>
  <c r="H52" i="54" a="1"/>
  <c r="H52" i="54" s="1"/>
  <c r="H25" i="54" a="1"/>
  <c r="H25" i="54" s="1"/>
  <c r="H52" i="53" a="1"/>
  <c r="H52" i="53" s="1"/>
  <c r="H25" i="53" a="1"/>
  <c r="H25" i="53" s="1"/>
  <c r="H52" i="52" a="1"/>
  <c r="H52" i="52" s="1"/>
  <c r="H25" i="52" a="1"/>
  <c r="H25" i="52" s="1"/>
  <c r="H52" i="51" a="1"/>
  <c r="H52" i="51" s="1"/>
  <c r="H25" i="51" a="1"/>
  <c r="H25" i="51" s="1"/>
  <c r="H25" i="50" a="1"/>
  <c r="H25" i="50" s="1"/>
  <c r="H52" i="50" a="1"/>
  <c r="H52" i="50" s="1"/>
  <c r="H52" i="49" a="1"/>
  <c r="H52" i="49" s="1"/>
  <c r="H25" i="49" a="1"/>
  <c r="H25" i="49" s="1"/>
  <c r="H52" i="48" a="1"/>
  <c r="H52" i="48" s="1"/>
  <c r="H25" i="48" a="1"/>
  <c r="H25" i="48" s="1"/>
  <c r="H52" i="47" a="1"/>
  <c r="H52" i="47" s="1"/>
  <c r="H25" i="47" a="1"/>
  <c r="H25" i="47" s="1"/>
  <c r="H52" i="46" a="1"/>
  <c r="H52" i="46" s="1"/>
  <c r="H25" i="46" a="1"/>
  <c r="H25" i="46" s="1"/>
  <c r="H52" i="45" a="1"/>
  <c r="H52" i="45" s="1"/>
  <c r="H25" i="45" a="1"/>
  <c r="H25" i="45" s="1"/>
  <c r="H52" i="44" a="1"/>
  <c r="H52" i="44" s="1"/>
  <c r="H25" i="44" a="1"/>
  <c r="H25" i="44" s="1"/>
  <c r="H52" i="43" a="1"/>
  <c r="H52" i="43" s="1"/>
  <c r="H25" i="43" a="1"/>
  <c r="H25" i="43" s="1"/>
  <c r="H52" i="42" a="1"/>
  <c r="H52" i="42" s="1"/>
  <c r="H25" i="42" a="1"/>
  <c r="H25" i="42" s="1"/>
  <c r="H52" i="41" a="1"/>
  <c r="H52" i="41" s="1"/>
  <c r="H25" i="41" a="1"/>
  <c r="H25" i="41" s="1"/>
  <c r="H25" i="40" l="1" a="1"/>
  <c r="H25" i="40" s="1"/>
  <c r="H52" i="40" a="1"/>
  <c r="H52" i="40" s="1"/>
  <c r="H52" i="39" a="1"/>
  <c r="H52" i="39" s="1"/>
  <c r="H25" i="39" a="1"/>
  <c r="H25" i="39" s="1"/>
  <c r="H25" i="38" a="1"/>
  <c r="H25" i="38" s="1"/>
  <c r="H52" i="38" a="1"/>
  <c r="H52" i="38" s="1"/>
  <c r="H52" i="37" a="1"/>
  <c r="H52" i="37" s="1"/>
  <c r="H25" i="37" a="1"/>
  <c r="H25" i="37" s="1"/>
  <c r="J47" i="57" l="1"/>
  <c r="J48" i="56"/>
  <c r="J47" i="56"/>
  <c r="J46" i="61"/>
  <c r="J47" i="62"/>
  <c r="J46" i="62"/>
  <c r="J47" i="61"/>
  <c r="J48" i="60"/>
  <c r="J47" i="60"/>
  <c r="J48" i="59"/>
  <c r="J47" i="59"/>
  <c r="J48" i="57"/>
  <c r="I48" i="9" l="1"/>
  <c r="I21" i="9"/>
  <c r="H25" i="9" a="1"/>
  <c r="H52" i="9" a="1"/>
  <c r="H25" i="9" l="1"/>
  <c r="H52" i="9"/>
  <c r="I20" i="38"/>
  <c r="J48" i="64"/>
  <c r="J47" i="64"/>
  <c r="J21" i="64"/>
  <c r="J20" i="64"/>
  <c r="J47" i="43"/>
  <c r="J48" i="40"/>
  <c r="J48" i="43"/>
  <c r="J48" i="52"/>
  <c r="J47" i="44"/>
  <c r="J47" i="37"/>
  <c r="J47" i="49"/>
  <c r="J48" i="41"/>
  <c r="J47" i="38"/>
  <c r="J48" i="47"/>
  <c r="J47" i="58"/>
  <c r="J47" i="53"/>
  <c r="J48" i="42"/>
  <c r="J48" i="45"/>
  <c r="J47" i="41"/>
  <c r="J48" i="48"/>
  <c r="J47" i="39"/>
  <c r="J47" i="55"/>
  <c r="J48" i="37"/>
  <c r="J47" i="48"/>
  <c r="J48" i="38"/>
  <c r="J48" i="46"/>
  <c r="J48" i="51"/>
  <c r="J48" i="55"/>
  <c r="J48" i="39"/>
  <c r="J48" i="53"/>
  <c r="J47" i="46"/>
  <c r="J48" i="49"/>
  <c r="J47" i="42"/>
  <c r="J48" i="54"/>
  <c r="J47" i="45"/>
  <c r="J47" i="54"/>
  <c r="J47" i="52"/>
  <c r="J48" i="50"/>
  <c r="J47" i="40"/>
  <c r="J47" i="50"/>
  <c r="J47" i="51"/>
  <c r="J48" i="44"/>
  <c r="J47" i="47"/>
  <c r="J48" i="58"/>
  <c r="J47" i="9"/>
  <c r="J48" i="9"/>
  <c r="J20" i="53"/>
  <c r="J20" i="50"/>
  <c r="J21" i="49"/>
  <c r="J20" i="49"/>
  <c r="J21" i="42"/>
  <c r="J21" i="38"/>
  <c r="J21" i="50"/>
  <c r="J21" i="39"/>
  <c r="J21" i="52"/>
  <c r="J20" i="39"/>
  <c r="J20" i="52"/>
  <c r="J21" i="51"/>
  <c r="J21" i="44"/>
  <c r="J20" i="44"/>
  <c r="J20" i="59"/>
  <c r="J21" i="40"/>
  <c r="J20" i="58"/>
  <c r="J20" i="38"/>
  <c r="J21" i="48"/>
  <c r="J21" i="62"/>
  <c r="J20" i="62"/>
  <c r="J21" i="61"/>
  <c r="J21" i="41"/>
  <c r="J20" i="48"/>
  <c r="J20" i="51"/>
  <c r="J21" i="59"/>
  <c r="J20" i="41"/>
  <c r="J21" i="46"/>
  <c r="J20" i="61"/>
  <c r="J21" i="60"/>
  <c r="J20" i="60"/>
  <c r="J20" i="42"/>
  <c r="J21" i="43"/>
  <c r="J20" i="43"/>
  <c r="J21" i="58"/>
  <c r="J20" i="46"/>
  <c r="J21" i="45"/>
  <c r="J21" i="47"/>
  <c r="J20" i="45"/>
  <c r="J20" i="47"/>
  <c r="J21" i="37"/>
  <c r="J20" i="56"/>
  <c r="J20" i="37"/>
  <c r="J21" i="55"/>
  <c r="J20" i="55"/>
  <c r="J21" i="54"/>
  <c r="J20" i="57"/>
  <c r="J20" i="54"/>
  <c r="J20" i="40"/>
  <c r="J21" i="53"/>
  <c r="J21" i="57"/>
  <c r="J21" i="56"/>
  <c r="J21" i="9"/>
  <c r="J20" i="9"/>
  <c r="I20" i="48" l="1"/>
  <c r="I47" i="37"/>
  <c r="I47" i="49"/>
  <c r="I20" i="9"/>
  <c r="I20" i="41"/>
  <c r="I47" i="48"/>
  <c r="I47" i="41"/>
  <c r="I47" i="9"/>
  <c r="I47" i="43"/>
  <c r="I20" i="45"/>
  <c r="I20" i="64"/>
  <c r="I47" i="64"/>
  <c r="I20" i="40"/>
  <c r="I47" i="44"/>
  <c r="I20" i="46"/>
  <c r="I47" i="56"/>
  <c r="I20" i="50"/>
  <c r="I47" i="47"/>
  <c r="I20" i="60"/>
  <c r="I47" i="60"/>
  <c r="I47" i="53"/>
  <c r="I20" i="39"/>
  <c r="I47" i="39"/>
  <c r="I47" i="59"/>
  <c r="I20" i="56"/>
  <c r="I20" i="59"/>
  <c r="I46" i="61"/>
  <c r="I47" i="50"/>
  <c r="I20" i="62"/>
  <c r="I46" i="62"/>
  <c r="I47" i="57"/>
  <c r="I47" i="54"/>
  <c r="I20" i="54"/>
  <c r="I47" i="46"/>
  <c r="I20" i="44"/>
  <c r="I47" i="40"/>
  <c r="I47" i="51"/>
  <c r="I20" i="61"/>
  <c r="I20" i="51"/>
  <c r="I20" i="57"/>
  <c r="I20" i="47"/>
  <c r="I20" i="53"/>
  <c r="I20" i="43"/>
  <c r="I47" i="45"/>
  <c r="I47" i="38"/>
  <c r="I20" i="55"/>
  <c r="I20" i="37"/>
  <c r="I47" i="52"/>
  <c r="I20" i="42"/>
  <c r="I20" i="58"/>
  <c r="I20" i="52"/>
  <c r="I20" i="49"/>
  <c r="I47" i="42"/>
  <c r="I47" i="55"/>
  <c r="I47" i="5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<sst xmlns="http://schemas.openxmlformats.org/spreadsheetml/2006/main" count="2659" uniqueCount="247">
  <si>
    <t>Bahnhof_Gare_Stazione</t>
  </si>
  <si>
    <t>2013</t>
  </si>
  <si>
    <t>2014</t>
  </si>
  <si>
    <t>2015</t>
  </si>
  <si>
    <t>2016</t>
  </si>
  <si>
    <t>2017</t>
  </si>
  <si>
    <t>2018</t>
  </si>
  <si>
    <t>2019</t>
  </si>
  <si>
    <t>2020</t>
  </si>
  <si>
    <t>2021</t>
  </si>
  <si>
    <t>2022</t>
  </si>
  <si>
    <t>2023</t>
  </si>
  <si>
    <t>Einheit</t>
  </si>
  <si>
    <t>Unité</t>
  </si>
  <si>
    <t>Unità</t>
  </si>
  <si>
    <t>Unit</t>
  </si>
  <si>
    <t>Bemerkungen</t>
  </si>
  <si>
    <t>Remarques</t>
  </si>
  <si>
    <t>Note</t>
  </si>
  <si>
    <t>Remarks</t>
  </si>
  <si>
    <t>PB/Werktag</t>
  </si>
  <si>
    <t>DP/jour ouvré</t>
  </si>
  <si>
    <t>MP/giorno</t>
  </si>
  <si>
    <t>MP/working day</t>
  </si>
  <si>
    <t>PB/Tag</t>
  </si>
  <si>
    <t>DP/jour</t>
  </si>
  <si>
    <t>MP/day</t>
  </si>
  <si>
    <t>Deutsche Fassung</t>
  </si>
  <si>
    <t>Version française</t>
  </si>
  <si>
    <t>Versione italiana</t>
  </si>
  <si>
    <t>English version</t>
  </si>
  <si>
    <t>DE</t>
  </si>
  <si>
    <t>Bahnhofbenutzer</t>
  </si>
  <si>
    <t xml:space="preserve">Quelle: </t>
  </si>
  <si>
    <t>https://reporting.sbb.ch/bahnhoefe</t>
  </si>
  <si>
    <t>Stand:</t>
  </si>
  <si>
    <t>Nächste Aktualisierung:</t>
  </si>
  <si>
    <t>Kontakt:</t>
  </si>
  <si>
    <t>stat@sbb.ch</t>
  </si>
  <si>
    <t>Nutzungsbedingungen:</t>
  </si>
  <si>
    <t>In Publikationen und Analysen, die diesen Datensatz verwenden, ist auf die URL reporting.sbb.ch zu verweisen. Die Publikation der aufbereiteten Daten und der Analysen hat unter dem Namen der Datennutzerin respektive des Datennutzers zu erfolgen. Die SBB schliesst Haftung für jegliche Schäden durch die Datennutzung aus. Sie übernimmt keine Gewährleistung für die Aktualität, Richtigkeit, Vollständigkeit, Verfügbarkeit und Genauigkeit der veröffentlichten Daten. Anwendbar ist schweizerisches Recht, ausschliesslicher Gerichtsstand ist Bern.</t>
  </si>
  <si>
    <t>Als Bahnhofbenutzer gelten Passagiere der Bahn respektive des öffentlichen Verkehrs, Kunden der Geschäfte im Bahnhof und Passanten. Gezählt werden Personenbewegungen als Abfolge des Betretens und Verlassens des Bahnhofes durch eine Person. Passagiere, die von einem Zug zu einem anderen umsteigen, zählen somit als eine Personenbewegung.</t>
  </si>
  <si>
    <t>Bezeichnung</t>
  </si>
  <si>
    <t>Erklärung</t>
  </si>
  <si>
    <t>Name des Bahnhofes gemäss DiDok.</t>
  </si>
  <si>
    <t>Masseinheit der Angaben.</t>
  </si>
  <si>
    <t>(Jahreszahlen)</t>
  </si>
  <si>
    <t>Durchschnittliche Anzahl Personenbewegungen pro Werktag (Mo-Fr) für das entsprechende Kalenderjahr.</t>
  </si>
  <si>
    <t>Ergänzende Informationen zum Eintrag.</t>
  </si>
  <si>
    <t>FR</t>
  </si>
  <si>
    <t>Usagers des gares</t>
  </si>
  <si>
    <t>Source:</t>
  </si>
  <si>
    <t>https://reporting.sbb.ch/fr/gares</t>
  </si>
  <si>
    <t>État:</t>
  </si>
  <si>
    <t>Prochaine mise à jour:</t>
  </si>
  <si>
    <t>Contact:</t>
  </si>
  <si>
    <t>stat@cff.ch</t>
  </si>
  <si>
    <t>Conditions d’utilisation:</t>
  </si>
  <si>
    <t>Désignation</t>
  </si>
  <si>
    <t>Explication</t>
  </si>
  <si>
    <t>Nom de la gare selon DiDok.</t>
  </si>
  <si>
    <t>Unité de mesure des données.</t>
  </si>
  <si>
    <t>(Année calendaire)</t>
  </si>
  <si>
    <t>Nombre moyen de déplacements de personnes par jour ouvré (lun-ven) pour l'année civile correspondante.</t>
  </si>
  <si>
    <t>Informations complémentaires sur l’entrée.</t>
  </si>
  <si>
    <t>IT</t>
  </si>
  <si>
    <t>Utenti della stazione</t>
  </si>
  <si>
    <t>Fonte:</t>
  </si>
  <si>
    <t>https://reporting.sbb.ch/it/stazioni</t>
  </si>
  <si>
    <t>Stato:</t>
  </si>
  <si>
    <t>Prossima attualizzazione:</t>
  </si>
  <si>
    <t>Contatto:</t>
  </si>
  <si>
    <t>stat@ffs.ch</t>
  </si>
  <si>
    <t>Termini di utilizzo:</t>
  </si>
  <si>
    <t>Sono considerati utenti della stazione i passeggeri dei treni o dei mezzi pubblici, i clienti degli esercizi commerciali in stazione e i passanti. Sono conteggiati i movimenti di una persona che entra ed esce da una stazione. Il passeggero che scende da un treno per salire su un altro treno è considerato un movimento di persona.</t>
  </si>
  <si>
    <t>Denominazione</t>
  </si>
  <si>
    <t>Spiegazione</t>
  </si>
  <si>
    <t>Nome della stazione secondo DiDok.</t>
  </si>
  <si>
    <t>Unità di misura dei dati.</t>
  </si>
  <si>
    <t>(Anno civile)</t>
  </si>
  <si>
    <t>Numero medio di movimenti di persone per giorno lavorativo (lun-ven) per l'anno civile corrispondente.</t>
  </si>
  <si>
    <t>Informazioni aggiuntive sulla voce.</t>
  </si>
  <si>
    <t>EN</t>
  </si>
  <si>
    <t>Station users</t>
  </si>
  <si>
    <t>https://reporting.sbb.ch/en/stations</t>
  </si>
  <si>
    <t xml:space="preserve">Date: </t>
  </si>
  <si>
    <t>Next update:</t>
  </si>
  <si>
    <t>Contact.</t>
  </si>
  <si>
    <t>Terms and conditions of use:</t>
  </si>
  <si>
    <t>Station users include railway passengers, as well as public transport users, customers of the businesses at the station, and people passing through. Movements of people are counted in the form of the sequence of a person entering and leaving the station. This means that passengers changing from one train to another count as one movement.</t>
  </si>
  <si>
    <t>Term</t>
  </si>
  <si>
    <t>Description</t>
  </si>
  <si>
    <t>Name of the station according to DiDok.</t>
  </si>
  <si>
    <t>Unit of measurement of the data.</t>
  </si>
  <si>
    <t>(Calendar year)</t>
  </si>
  <si>
    <t>Additional information on the entry.</t>
  </si>
  <si>
    <t>Bahnhof_Gare_Stazione_Station</t>
  </si>
  <si>
    <t>0</t>
  </si>
  <si>
    <t>1</t>
  </si>
  <si>
    <t>2</t>
  </si>
  <si>
    <t>3</t>
  </si>
  <si>
    <t>4</t>
  </si>
  <si>
    <t>5</t>
  </si>
  <si>
    <t>6</t>
  </si>
  <si>
    <t>7</t>
  </si>
  <si>
    <t>8</t>
  </si>
  <si>
    <t>9</t>
  </si>
  <si>
    <t>10</t>
  </si>
  <si>
    <t>11</t>
  </si>
  <si>
    <t>12</t>
  </si>
  <si>
    <t>13</t>
  </si>
  <si>
    <t>14</t>
  </si>
  <si>
    <t>15</t>
  </si>
  <si>
    <t>16</t>
  </si>
  <si>
    <t>17</t>
  </si>
  <si>
    <t>18</t>
  </si>
  <si>
    <t>19</t>
  </si>
  <si>
    <t>20</t>
  </si>
  <si>
    <t>21</t>
  </si>
  <si>
    <t>22</t>
  </si>
  <si>
    <t>23</t>
  </si>
  <si>
    <t>Aarau</t>
  </si>
  <si>
    <t>Baden</t>
  </si>
  <si>
    <t>Bellinzona</t>
  </si>
  <si>
    <t>Biel/Bienne</t>
  </si>
  <si>
    <t>Bern</t>
  </si>
  <si>
    <t>Basel SBB</t>
  </si>
  <si>
    <t>Chur</t>
  </si>
  <si>
    <t>Fribourg/Freiburg</t>
  </si>
  <si>
    <t>Genève</t>
  </si>
  <si>
    <t>Genève-Aéroport</t>
  </si>
  <si>
    <t>Genève-Eaux-Vives</t>
  </si>
  <si>
    <t>Lugano</t>
  </si>
  <si>
    <t>Lausanne</t>
  </si>
  <si>
    <t>Luzern</t>
  </si>
  <si>
    <t>Neuchâtel</t>
  </si>
  <si>
    <t>Olten</t>
  </si>
  <si>
    <t>St. Gallen</t>
  </si>
  <si>
    <t>Thun</t>
  </si>
  <si>
    <t>Uster</t>
  </si>
  <si>
    <t>Winterthur</t>
  </si>
  <si>
    <t>Zürich Altstetten</t>
  </si>
  <si>
    <t>Zürich Enge</t>
  </si>
  <si>
    <t>Zug</t>
  </si>
  <si>
    <t>Zürich Hardbrücke</t>
  </si>
  <si>
    <t>Zürich Oerlikon</t>
  </si>
  <si>
    <t>Zürich Stadelhofen</t>
  </si>
  <si>
    <t>Zürich HB</t>
  </si>
  <si>
    <t>Bahnhof</t>
  </si>
  <si>
    <t>Werte Wochengang</t>
  </si>
  <si>
    <t>Jahr</t>
  </si>
  <si>
    <t>Montag</t>
  </si>
  <si>
    <t>Dienstag</t>
  </si>
  <si>
    <t>Mittwoch</t>
  </si>
  <si>
    <t>Donnerstag</t>
  </si>
  <si>
    <t>Freitag</t>
  </si>
  <si>
    <t>Samstag</t>
  </si>
  <si>
    <t>Sonntag</t>
  </si>
  <si>
    <t>Zürich Hauptbahnhof</t>
  </si>
  <si>
    <t>Biel</t>
  </si>
  <si>
    <t>Fribourg</t>
  </si>
  <si>
    <t>Genève Eaux-Vives</t>
  </si>
  <si>
    <t>St.Gallen</t>
  </si>
  <si>
    <t>Prozentuale Frequenzverteilun einer durchschnittlichen Woche (Mo-So) in täglicher Auflösung.</t>
  </si>
  <si>
    <t>(Tagesstunden)</t>
  </si>
  <si>
    <t>(Wochentage)</t>
  </si>
  <si>
    <t>Die Listen in den drei Registern "data", "Tag" und "Woche" umfassen jeweils alle Bahnhöfe der SBB, die mit einem Kundenfrequenzmesssystem ausgerüstet sind.</t>
  </si>
  <si>
    <t>2024</t>
  </si>
  <si>
    <t>The lists in the three tabs ‘data’, ‘day’ and ‘week’ include all SBB stations that are equipped with a user frequency measurement system.</t>
  </si>
  <si>
    <t>Pro Bahnhof existiert ein Register mit einer graphischen Darstellung des Tages- und Wochenganges.</t>
  </si>
  <si>
    <t>There is a register for each station with a graphical representation of the daily and weekly movements.</t>
  </si>
  <si>
    <t>Per ogni stazione è presente un registro con una rappresentazione grafica dei movimenti giornalieri e settimanali.</t>
  </si>
  <si>
    <t>Pour chaque gare, il existe un registre avec une représentation graphique de l'évolution journalière et hebdomadaire.</t>
  </si>
  <si>
    <t>(orario diurno)</t>
  </si>
  <si>
    <t>(daytime hours)</t>
  </si>
  <si>
    <t>(weekdays)</t>
  </si>
  <si>
    <t>(giorni feriali)</t>
  </si>
  <si>
    <t>(Jours de la semaine)</t>
  </si>
  <si>
    <t>Prozentuale Frequenzverteilung eines durchschnittlichen Werktages (Mo-Fr) in stündlicher Auflösung von 00.00 Uhr bis 23.59 Uhr.</t>
  </si>
  <si>
    <t>Distribuzione percentuale di frequenza di un giorno lavorativo medio (lun-ven) in risoluzione oraria dalle 00.00 alle 23.59.</t>
  </si>
  <si>
    <t>Distribuzione percentuale di frequenza di una settimana media (lun-dom) in risoluzione giornaliera.</t>
  </si>
  <si>
    <t>Stazione</t>
  </si>
  <si>
    <t>Anno</t>
  </si>
  <si>
    <t>Lunedì</t>
  </si>
  <si>
    <t>Martedì</t>
  </si>
  <si>
    <t>Mercoledì</t>
  </si>
  <si>
    <t>Giovedì</t>
  </si>
  <si>
    <t>Venerdì</t>
  </si>
  <si>
    <t>Sabato</t>
  </si>
  <si>
    <t>Domenica</t>
  </si>
  <si>
    <t>Lundi</t>
  </si>
  <si>
    <t xml:space="preserve">Mardi </t>
  </si>
  <si>
    <t xml:space="preserve">Mercredi </t>
  </si>
  <si>
    <t xml:space="preserve">Jeudi </t>
  </si>
  <si>
    <t xml:space="preserve">Vendredi </t>
  </si>
  <si>
    <t>Samedi</t>
  </si>
  <si>
    <t>Dimanche</t>
  </si>
  <si>
    <t>Gare</t>
  </si>
  <si>
    <t>Année</t>
  </si>
  <si>
    <t>Usagers par jour</t>
  </si>
  <si>
    <t>Weitere Angaben zu den Bahnhöfen und Haltestellen, beispielsweise deren Koordinaten, finden sich in der Liste der Stations- und Haltestellennamen:</t>
  </si>
  <si>
    <t>https://data.opentransportdata.swiss/dataset/service-points-full</t>
  </si>
  <si>
    <t>https://data.opentransportdata.swiss/fr/dataset/service-points-full</t>
  </si>
  <si>
    <t>Informazioni supplementari su stazioni e fermate, ad esempio le relative coordinate, si trovano nell’elenco dei nomi delle stazioni:</t>
  </si>
  <si>
    <t>https://data.opentransportdata.swiss/it/dataset/service-points-full</t>
  </si>
  <si>
    <t>Further information on stations and stops, such as their coordinates, can be found in the list of station and stop names:</t>
  </si>
  <si>
    <t>https://data.opentransportdata.swiss/en/dataset/service-points-full</t>
  </si>
  <si>
    <t>Il convient de citer l’URL reporting.sbb.ch comme source de référence des données brutes dans le cadre de publications et d’analyses s’appuyant sur ces données. La publication des données traitées et des analyses doit être effectuée au nom de l’utilisateur ou de l’utilisatrice des données. CFF SA décline toute responsabilité pour les dommages liés à l’utilisation des données et ne se porte garante ni de la mise à jour, ni de l’exactitude, ni de l’exhaustivité, ni de la disponibilité ou de la précision des données. Le droit suisse s’applique, le for exclusif est Berne.</t>
  </si>
  <si>
    <t>Sont considérés comme usagers des gares les passagers des trains et des transports publics, les clients des commerces en gare ainsi que les passants. On comptabilise les déplacements de personnes entrant et sortant de la gare. Tout voyageur qui change de train est comptabilisé comme un déplacement de personne.</t>
  </si>
  <si>
    <t>Les listes dans les trois onglets «data», «jour» et «semaine» comprennent toutes les gares des CFF qui sont équipées d'un système de comptage des usagers.</t>
  </si>
  <si>
    <t>Répartition en pourcentage des fréquences d'un jour ouvré moyen (lun-ven) en résolution horaire de 00h00 à 23h59.</t>
  </si>
  <si>
    <t>Répartition en pourcentage des fréquences d'une semaine moyenne (lun-dim) en résolution quotidienne.</t>
  </si>
  <si>
    <t>Des informations supplémentaires (p. ex. coordonnées) sur les gares et les haltes sont disponibles dans la liste des noms des gares et des haltes:</t>
  </si>
  <si>
    <t>Jahr_Annee_Anno_Year</t>
  </si>
  <si>
    <t>Do_Jeu_Gio_Th</t>
  </si>
  <si>
    <t>(Heures de la journée)</t>
  </si>
  <si>
    <t>Gare:</t>
  </si>
  <si>
    <t>Bahnhof:</t>
  </si>
  <si>
    <t>Nelle pubblicazioni e analisi basate su questi dati si deve indicare come fonte di riferimento dei dati grezzi l’URL reporting.sbb.ch. La pubblicazione dei dati elaborati e delle analisi deve avvenire a nome del soggetto che utilizza i dati. Le FFS non si assumono alcuna responsabilità per qualsiasi danno derivante dall’utilizzo dei dati. E non forniscono alcuna garanzia in merito all’aggiornamento, alla correttezza, alla completezza, alla disponibilità e alla precisione dei dati. Si applica il diritto svizzero. Il foro competente esclusivo è Berna.</t>
  </si>
  <si>
    <t>Gli elenchi nelle tre schede «data», «Giorno» e «Settimana» comprendono tutte le stazioni FFS dotate di un sistema di misurazione della frequenza dei utenti.</t>
  </si>
  <si>
    <t>Sa_Sam_Sab_Sa</t>
  </si>
  <si>
    <t>So_Dim_Dom_Su</t>
  </si>
  <si>
    <t>Mo_Lun_Lun_Mo</t>
  </si>
  <si>
    <t>Di_Mar_Mar_Tu</t>
  </si>
  <si>
    <t>Mi_Mer_Mer_We</t>
  </si>
  <si>
    <t>Fr_Ven_Ven_Fr</t>
  </si>
  <si>
    <t>Utenti al giorno</t>
  </si>
  <si>
    <t>Stazione:</t>
  </si>
  <si>
    <t xml:space="preserve">The URL reporting.sbb.ch must be cited as the source for raw data in publications and analyses that make use of this data set. Processed data and analyses must be published under the name of the data user. SBB accepts no liability for damage or loss of any kind caused using the data. SBB provides no guarantee that the published data will be up to date, correct, complete, available or accurate. These terms of use are governed by Swiss law. The exclusive place of jurisdiction is Bern, Switzerland. </t>
  </si>
  <si>
    <t>Percentage frequency distribution of an average working day (Mon–Fri) in hourly resolution from 00:00 to 23:59.</t>
  </si>
  <si>
    <t>Average number of movements of persons per working day (Mon–Fri) for the corresponding calendar year.</t>
  </si>
  <si>
    <t>Percentage frequency distribution of an average week (Mon–Sun) in daily resolution.</t>
  </si>
  <si>
    <t>Werte Tagesgang (Mo-Fr)</t>
  </si>
  <si>
    <t>Utenti all’ora (lun-ven)</t>
  </si>
  <si>
    <t>Usagers par heure (lun-ven)</t>
  </si>
  <si>
    <t>MP/giorno feriale</t>
  </si>
  <si>
    <t>März 2026</t>
  </si>
  <si>
    <t>März 2027 mit Daten des Jahres 2026</t>
  </si>
  <si>
    <t>Mars 2026</t>
  </si>
  <si>
    <t>Mars 2027 avec les données de 2026</t>
  </si>
  <si>
    <t>Marzo 2026</t>
  </si>
  <si>
    <t>Marzo 2027 con i dati del 2026</t>
  </si>
  <si>
    <t>March 2026</t>
  </si>
  <si>
    <t>March 2027 with data from 2026</t>
  </si>
  <si>
    <t>2025</t>
  </si>
  <si>
    <t>Renens</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</si>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</sst>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3" formatCode="_ * #,##0.00_ ;_ * \-#,##0.00_ ;_ * &quot;-&quot;??_ ;_ @_ "/>
    <numFmt numFmtId="164" formatCode="0.0%"/>
    <numFmt numFmtId="165" formatCode="0.0"/>
    <numFmt numFmtId="166" formatCode="_ * #,##0_ ;_ * \-#,##0_ ;_ * &quot;-&quot;??_ ;_ @_ "/>
  </numFmts>
  <fonts count="27" x14ac:knownFonts="1">
    <font>
      <sz val="10"/>
      <color theme="1"/>
      <name val="Arial"/>
      <family val="2"/>
    </font>
    <font>
      <sz val="10"/>
      <color theme="1"/>
      <name val="Arial"/>
      <family val="2"/>
    </font>
    <font>
      <u/>
      <sz val="10"/>
      <color theme="10"/>
      <name val="Arial"/>
      <family val="2"/>
    </font>
    <font>
      <sz val="10"/>
      <color rgb="FF000000"/>
      <name val="Arial"/>
      <family val="2"/>
    </font>
    <font>
      <u/>
      <sz val="11"/>
      <color theme="10"/>
      <name val="Calibri"/>
      <family val="2"/>
      <scheme val="minor"/>
    </font>
    <font>
      <sz val="10"/>
      <color rgb="FF000000"/>
      <name val="Arial Nova"/>
      <family val="2"/>
    </font>
    <font>
      <sz val="11"/>
      <color theme="1"/>
      <name val="Calibri"/>
      <family val="2"/>
      <scheme val="minor"/>
    </font>
    <font>
      <sz val="10"/>
      <color rgb="FF000000"/>
      <name val="SBB"/>
    </font>
    <font>
      <sz val="11"/>
      <color rgb="FF000000"/>
      <name val="SBB Light"/>
    </font>
    <font>
      <u/>
      <sz val="11"/>
      <color rgb="FFEB0000"/>
      <name val="SBB Light"/>
    </font>
    <font>
      <b/>
      <sz val="11"/>
      <color rgb="FFEB0000"/>
      <name val="SBB Light"/>
    </font>
    <font>
      <sz val="11"/>
      <color rgb="FF444444"/>
      <name val="SBB Light"/>
    </font>
    <font>
      <b/>
      <sz val="11"/>
      <color rgb="FF444444"/>
      <name val="SBB Light"/>
    </font>
    <font>
      <sz val="10"/>
      <color theme="1"/>
      <name val="SBB"/>
    </font>
    <font>
      <u/>
      <sz val="11"/>
      <color rgb="FF444444"/>
      <name val="SBB Light"/>
    </font>
    <font>
      <sz val="11"/>
      <color rgb="FFEB0000"/>
      <name val="SBB Light"/>
    </font>
    <font>
      <sz val="9"/>
      <color rgb="FFEB0000"/>
      <name val="SBB Light"/>
    </font>
    <font>
      <i/>
      <sz val="11"/>
      <color rgb="FF444444"/>
      <name val="SBB Light"/>
    </font>
    <font>
      <sz val="14"/>
      <color theme="1"/>
      <name val="SBB Light"/>
    </font>
    <font>
      <sz val="8"/>
      <name val="Arial"/>
      <family val="2"/>
    </font>
    <font>
      <sz val="10"/>
      <color theme="1"/>
      <name val="SBB Light"/>
    </font>
    <font>
      <sz val="11"/>
      <color theme="1"/>
      <name val="SBB Light"/>
    </font>
    <font>
      <b/>
      <sz val="14"/>
      <color theme="1"/>
      <name val="Arial"/>
      <family val="2"/>
    </font>
    <font>
      <sz val="10"/>
      <color rgb="FFFF0000"/>
      <name val="Arial"/>
      <family val="2"/>
    </font>
    <font>
      <sz val="12"/>
      <color rgb="FFFF0000"/>
      <name val="SBB Light"/>
    </font>
    <font>
      <sz val="11"/>
      <color rgb="FFFF0000"/>
      <name val="SBB Light"/>
    </font>
    <font>
      <sz val="10"/>
      <name val="SBB Light"/>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6">
    <border>
      <left/>
      <right/>
      <top/>
      <bottom/>
      <diagonal/>
    </border>
    <border>
      <left/>
      <right/>
      <top style="medium">
        <color theme="0" tint="-0.14996795556505021"/>
      </top>
      <bottom style="medium">
        <color theme="0" tint="-0.14996795556505021"/>
      </bottom>
      <diagonal/>
    </border>
    <border>
      <left/>
      <right/>
      <top/>
      <bottom style="medium">
        <color theme="0" tint="-0.14996795556505021"/>
      </bottom>
      <diagonal/>
    </border>
    <border>
      <left/>
      <right/>
      <top style="medium">
        <color theme="0" tint="-0.14996795556505021"/>
      </top>
      <bottom style="thin">
        <color theme="0" tint="-4.9989318521683403E-2"/>
      </bottom>
      <diagonal/>
    </border>
    <border>
      <left/>
      <right/>
      <top style="thin">
        <color theme="0" tint="-4.9989318521683403E-2"/>
      </top>
      <bottom style="thin">
        <color theme="0" tint="-4.9989318521683403E-2"/>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3" fillId="0" borderId="0"/>
    <xf numFmtId="0" fontId="4" fillId="0" borderId="0" applyNumberFormat="0" applyFill="0" applyBorder="0" applyAlignment="0" applyProtection="0"/>
    <xf numFmtId="0" fontId="1" fillId="0" borderId="0"/>
    <xf numFmtId="0" fontId="2" fillId="0" borderId="0" applyNumberFormat="0" applyFill="0" applyBorder="0" applyAlignment="0" applyProtection="0"/>
    <xf numFmtId="0" fontId="6"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61">
    <xf numFmtId="0" fontId="0" fillId="0" borderId="0" xfId="0"/>
    <xf numFmtId="0" fontId="3" fillId="0" borderId="0" xfId="1"/>
    <xf numFmtId="0" fontId="3" fillId="0" borderId="0" xfId="1" applyAlignment="1">
      <alignment vertical="center"/>
    </xf>
    <xf numFmtId="0" fontId="5" fillId="0" borderId="0" xfId="1" applyFont="1"/>
    <xf numFmtId="0" fontId="7" fillId="0" borderId="0" xfId="1" applyFont="1"/>
    <xf numFmtId="0" fontId="8" fillId="0" borderId="0" xfId="1" applyFont="1"/>
    <xf numFmtId="0" fontId="7" fillId="0" borderId="0" xfId="1" applyFont="1" applyAlignment="1">
      <alignment vertical="center"/>
    </xf>
    <xf numFmtId="0" fontId="9" fillId="0" borderId="0" xfId="2" applyFont="1" applyAlignment="1">
      <alignment vertical="center"/>
    </xf>
    <xf numFmtId="0" fontId="8" fillId="0" borderId="0" xfId="1" applyFont="1" applyAlignment="1">
      <alignment vertical="center"/>
    </xf>
    <xf numFmtId="0" fontId="10" fillId="2" borderId="2" xfId="1" applyFont="1" applyFill="1" applyBorder="1" applyAlignment="1">
      <alignment horizontal="left" vertical="center"/>
    </xf>
    <xf numFmtId="0" fontId="11" fillId="2" borderId="2" xfId="1" applyFont="1" applyFill="1" applyBorder="1"/>
    <xf numFmtId="0" fontId="12" fillId="0" borderId="0" xfId="1" applyFont="1"/>
    <xf numFmtId="0" fontId="11" fillId="0" borderId="0" xfId="1" applyFont="1"/>
    <xf numFmtId="0" fontId="13" fillId="0" borderId="0" xfId="3" applyFont="1"/>
    <xf numFmtId="0" fontId="11" fillId="0" borderId="0" xfId="1" applyFont="1" applyAlignment="1">
      <alignment vertical="center"/>
    </xf>
    <xf numFmtId="0" fontId="14" fillId="0" borderId="0" xfId="4" applyFont="1" applyAlignment="1">
      <alignment vertical="center"/>
    </xf>
    <xf numFmtId="17" fontId="11" fillId="0" borderId="0" xfId="1" applyNumberFormat="1" applyFont="1" applyAlignment="1">
      <alignment horizontal="left" vertical="center"/>
    </xf>
    <xf numFmtId="0" fontId="15" fillId="0" borderId="0" xfId="1" applyFont="1" applyAlignment="1">
      <alignment vertical="top"/>
    </xf>
    <xf numFmtId="0" fontId="15" fillId="0" borderId="0" xfId="4" applyFont="1" applyFill="1" applyBorder="1" applyAlignment="1">
      <alignment vertical="top" wrapText="1"/>
    </xf>
    <xf numFmtId="0" fontId="11" fillId="0" borderId="0" xfId="3" applyFont="1"/>
    <xf numFmtId="0" fontId="11" fillId="0" borderId="0" xfId="3" applyFont="1" applyAlignment="1">
      <alignment horizontal="left" wrapText="1"/>
    </xf>
    <xf numFmtId="0" fontId="16" fillId="0" borderId="1" xfId="1" applyFont="1" applyBorder="1" applyAlignment="1">
      <alignment vertical="center"/>
    </xf>
    <xf numFmtId="0" fontId="11" fillId="0" borderId="3" xfId="1" applyFont="1" applyBorder="1" applyAlignment="1">
      <alignment vertical="center"/>
    </xf>
    <xf numFmtId="0" fontId="17" fillId="0" borderId="3" xfId="1" applyFont="1" applyBorder="1" applyAlignment="1">
      <alignment vertical="center"/>
    </xf>
    <xf numFmtId="0" fontId="11" fillId="0" borderId="4" xfId="1" applyFont="1" applyBorder="1" applyAlignment="1">
      <alignment vertical="center"/>
    </xf>
    <xf numFmtId="0" fontId="17" fillId="0" borderId="4" xfId="1" applyFont="1" applyBorder="1" applyAlignment="1">
      <alignment vertical="center"/>
    </xf>
    <xf numFmtId="0" fontId="15" fillId="0" borderId="0" xfId="1" applyFont="1" applyAlignment="1">
      <alignment vertical="top" wrapText="1"/>
    </xf>
    <xf numFmtId="0" fontId="15" fillId="0" borderId="0" xfId="5" applyFont="1" applyAlignment="1">
      <alignment horizontal="left" vertical="center" indent="1"/>
    </xf>
    <xf numFmtId="0" fontId="15" fillId="0" borderId="0" xfId="5" applyFont="1" applyAlignment="1">
      <alignment horizontal="left" vertical="center" indent="2"/>
    </xf>
    <xf numFmtId="0" fontId="6" fillId="0" borderId="0" xfId="5"/>
    <xf numFmtId="0" fontId="18" fillId="0" borderId="0" xfId="5" applyFont="1" applyAlignment="1">
      <alignment horizontal="left" vertical="center" indent="1"/>
    </xf>
    <xf numFmtId="3" fontId="18" fillId="0" borderId="0" xfId="5" applyNumberFormat="1" applyFont="1" applyAlignment="1">
      <alignment horizontal="right" vertical="center"/>
    </xf>
    <xf numFmtId="0" fontId="18" fillId="0" borderId="0" xfId="5" applyFont="1" applyAlignment="1">
      <alignment horizontal="left" vertical="center"/>
    </xf>
    <xf numFmtId="0" fontId="2" fillId="0" borderId="0" xfId="7"/>
    <xf numFmtId="0" fontId="20" fillId="0" borderId="0" xfId="0" applyFont="1"/>
    <xf numFmtId="165" fontId="20" fillId="0" borderId="0" xfId="0" applyNumberFormat="1" applyFont="1"/>
    <xf numFmtId="2" fontId="20" fillId="0" borderId="0" xfId="0" applyNumberFormat="1" applyFont="1"/>
    <xf numFmtId="0" fontId="22" fillId="0" borderId="0" xfId="0" applyFont="1"/>
    <xf numFmtId="166" fontId="20" fillId="0" borderId="0" xfId="8" applyNumberFormat="1" applyFont="1"/>
    <xf numFmtId="0" fontId="20" fillId="0" borderId="5" xfId="0" applyFont="1" applyBorder="1"/>
    <xf numFmtId="164" fontId="20" fillId="0" borderId="5" xfId="6" applyNumberFormat="1" applyFont="1" applyBorder="1"/>
    <xf numFmtId="0" fontId="21" fillId="3" borderId="5" xfId="5" applyFont="1" applyFill="1" applyBorder="1"/>
    <xf numFmtId="0" fontId="20" fillId="3" borderId="5" xfId="0" applyFont="1" applyFill="1" applyBorder="1"/>
    <xf numFmtId="0" fontId="18" fillId="0" borderId="0" xfId="0" applyFont="1"/>
    <xf numFmtId="0" fontId="24" fillId="0" borderId="0" xfId="0" applyFont="1"/>
    <xf numFmtId="0" fontId="25" fillId="0" borderId="0" xfId="5" applyFont="1"/>
    <xf numFmtId="0" fontId="23" fillId="0" borderId="0" xfId="0" applyFont="1"/>
    <xf numFmtId="0" fontId="26" fillId="0" borderId="0" xfId="0" applyFont="1"/>
    <xf numFmtId="0" fontId="11" fillId="0" borderId="0" xfId="3" applyFont="1" applyAlignment="1">
      <alignment horizontal="left" vertical="top" wrapText="1"/>
    </xf>
    <xf numFmtId="0" fontId="11" fillId="0" borderId="0" xfId="3" applyFont="1" applyAlignment="1">
      <alignment horizontal="left" vertical="top"/>
    </xf>
    <xf numFmtId="0" fontId="14" fillId="0" borderId="0" xfId="2" applyFont="1" applyAlignment="1">
      <alignment vertical="center"/>
    </xf>
    <xf numFmtId="17" fontId="11" fillId="0" borderId="0" xfId="1" quotePrefix="1" applyNumberFormat="1" applyFont="1" applyAlignment="1">
      <alignment horizontal="left" vertical="center"/>
    </xf>
    <xf numFmtId="0" fontId="18" fillId="0" borderId="0" xfId="0" applyFont="1" applyAlignment="1">
      <alignment vertical="center"/>
    </xf>
    <xf numFmtId="0" fontId="25" fillId="0" borderId="0" xfId="5" applyFont="1" applyAlignment="1">
      <alignment vertical="center"/>
    </xf>
    <xf numFmtId="0" fontId="18" fillId="0" borderId="0" xfId="0" applyFont="1" applyAlignment="1">
      <alignment horizontal="center" vertical="center"/>
    </xf>
    <xf numFmtId="0" fontId="25" fillId="0" borderId="0" xfId="5" applyFont="1" applyAlignment="1">
      <alignment horizontal="center" vertical="center"/>
    </xf>
    <xf numFmtId="164" fontId="18" fillId="0" borderId="0" xfId="0" applyNumberFormat="1" applyFont="1" applyAlignment="1">
      <alignment horizontal="right" vertical="center"/>
    </xf>
    <xf numFmtId="166" fontId="20" fillId="0" borderId="0" xfId="8" applyNumberFormat="1" applyFont="1" applyAlignment="1">
      <alignment horizontal="right"/>
    </xf>
    <xf numFmtId="164" fontId="18" fillId="0" borderId="0" xfId="0" applyNumberFormat="1" applyFont="1" applyAlignment="1">
      <alignment horizontal="right"/>
    </xf>
    <xf numFmtId="0" fontId="11" fillId="0" borderId="0" xfId="3" applyFont="1" applyAlignment="1">
      <alignment horizontal="left" vertical="top" wrapText="1"/>
    </xf>
    <xf numFmtId="0" fontId="11" fillId="0" borderId="0" xfId="3" applyFont="1" applyAlignment="1">
      <alignment horizontal="left" vertical="top"/>
    </xf>
  </cellXfs>
  <cellStyles count="9">
    <cellStyle name="Hyperlink 3" xfId="4" xr:uid="{10AF6E81-E334-4FD2-B8A4-DC2E0CE71184}"/>
    <cellStyle name="Komma" xfId="8" builtinId="3"/>
    <cellStyle name="Link" xfId="7" builtinId="8"/>
    <cellStyle name="Link 2" xfId="2" xr:uid="{2000C215-6488-4678-B12F-3643C0B9FAB7}"/>
    <cellStyle name="Prozent" xfId="6" builtinId="5"/>
    <cellStyle name="Standard" xfId="0" builtinId="0"/>
    <cellStyle name="Standard 2" xfId="5" xr:uid="{6F74B9D3-A77C-4711-9613-C5F8CDAD38F5}"/>
    <cellStyle name="Standard 4" xfId="3" xr:uid="{2407E480-3173-440D-89AC-A82C23E52592}"/>
    <cellStyle name="Standard 47" xfId="1" xr:uid="{8A907DB6-9F10-47DE-8872-74EB8F82D7B8}"/>
  </cellStyles>
  <dxfs count="107">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strike val="0"/>
        <outline val="0"/>
        <shadow val="0"/>
        <u val="none"/>
        <vertAlign val="baseline"/>
        <sz val="14"/>
        <color theme="1"/>
        <name val="SBB Light"/>
        <scheme val="none"/>
      </font>
      <numFmt numFmtId="164" formatCode="0.0%"/>
      <alignment horizontal="right" vertical="bottom" textRotation="0" wrapText="0" indent="0" justifyLastLine="0" shrinkToFit="0" readingOrder="0"/>
    </dxf>
    <dxf>
      <font>
        <strike val="0"/>
        <outline val="0"/>
        <shadow val="0"/>
        <u val="none"/>
        <vertAlign val="baseline"/>
        <sz val="14"/>
        <color theme="1"/>
        <name val="SBB Light"/>
        <scheme val="none"/>
      </font>
      <numFmt numFmtId="164" formatCode="0.0%"/>
      <alignment horizontal="right" vertical="bottom" textRotation="0" wrapText="0" indent="0" justifyLastLine="0" shrinkToFit="0" readingOrder="0"/>
    </dxf>
    <dxf>
      <font>
        <strike val="0"/>
        <outline val="0"/>
        <shadow val="0"/>
        <u val="none"/>
        <vertAlign val="baseline"/>
        <sz val="14"/>
        <color theme="1"/>
        <name val="SBB Light"/>
        <scheme val="none"/>
      </font>
      <numFmt numFmtId="164" formatCode="0.0%"/>
      <alignment horizontal="right" vertical="bottom" textRotation="0" wrapText="0" indent="0" justifyLastLine="0" shrinkToFit="0" readingOrder="0"/>
    </dxf>
    <dxf>
      <font>
        <strike val="0"/>
        <outline val="0"/>
        <shadow val="0"/>
        <u val="none"/>
        <vertAlign val="baseline"/>
        <sz val="14"/>
        <color theme="1"/>
        <name val="SBB Light"/>
        <scheme val="none"/>
      </font>
      <numFmt numFmtId="164" formatCode="0.0%"/>
      <alignment horizontal="right" vertical="bottom" textRotation="0" wrapText="0" indent="0" justifyLastLine="0" shrinkToFit="0" readingOrder="0"/>
    </dxf>
    <dxf>
      <font>
        <strike val="0"/>
        <outline val="0"/>
        <shadow val="0"/>
        <u val="none"/>
        <vertAlign val="baseline"/>
        <sz val="14"/>
        <color theme="1"/>
        <name val="SBB Light"/>
        <scheme val="none"/>
      </font>
      <numFmt numFmtId="164" formatCode="0.0%"/>
      <alignment horizontal="right" vertical="bottom" textRotation="0" wrapText="0" indent="0" justifyLastLine="0" shrinkToFit="0" readingOrder="0"/>
    </dxf>
    <dxf>
      <font>
        <strike val="0"/>
        <outline val="0"/>
        <shadow val="0"/>
        <u val="none"/>
        <vertAlign val="baseline"/>
        <sz val="14"/>
        <color theme="1"/>
        <name val="SBB Light"/>
        <scheme val="none"/>
      </font>
      <numFmt numFmtId="164" formatCode="0.0%"/>
      <alignment horizontal="right" vertical="bottom" textRotation="0" wrapText="0" indent="0" justifyLastLine="0" shrinkToFit="0" readingOrder="0"/>
    </dxf>
    <dxf>
      <font>
        <strike val="0"/>
        <outline val="0"/>
        <shadow val="0"/>
        <u val="none"/>
        <vertAlign val="baseline"/>
        <sz val="14"/>
        <color theme="1"/>
        <name val="SBB Light"/>
        <scheme val="none"/>
      </font>
      <numFmt numFmtId="164" formatCode="0.0%"/>
      <alignment horizontal="right" vertical="bottom" textRotation="0" wrapText="0" indent="0" justifyLastLine="0" shrinkToFit="0" readingOrder="0"/>
    </dxf>
    <dxf>
      <font>
        <strike val="0"/>
        <outline val="0"/>
        <shadow val="0"/>
        <u val="none"/>
        <vertAlign val="baseline"/>
        <sz val="14"/>
        <color theme="1"/>
        <name val="SBB Light"/>
        <scheme val="none"/>
      </font>
    </dxf>
    <dxf>
      <font>
        <strike val="0"/>
        <outline val="0"/>
        <shadow val="0"/>
        <u val="none"/>
        <vertAlign val="baseline"/>
        <sz val="14"/>
        <color theme="1"/>
        <name val="SBB Light"/>
        <scheme val="none"/>
      </font>
    </dxf>
    <dxf>
      <font>
        <strike val="0"/>
        <outline val="0"/>
        <shadow val="0"/>
        <u val="none"/>
        <vertAlign val="baseline"/>
        <sz val="14"/>
        <color theme="1"/>
        <name val="SBB Light"/>
        <scheme val="none"/>
      </font>
    </dxf>
    <dxf>
      <font>
        <strike val="0"/>
        <outline val="0"/>
        <shadow val="0"/>
        <u val="none"/>
        <vertAlign val="baseline"/>
        <color rgb="FFFF0000"/>
        <name val="SBB Light"/>
        <scheme val="none"/>
      </font>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numFmt numFmtId="164" formatCode="0.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4"/>
        <color theme="1"/>
        <name val="SBB Light"/>
        <scheme val="none"/>
      </font>
      <fill>
        <patternFill patternType="none">
          <fgColor indexed="64"/>
          <bgColor indexed="65"/>
        </patternFill>
      </fill>
      <alignment vertical="center" textRotation="0" wrapText="0" indent="0" justifyLastLine="0" shrinkToFit="0" readingOrder="0"/>
    </dxf>
    <dxf>
      <font>
        <strike val="0"/>
        <outline val="0"/>
        <shadow val="0"/>
        <u val="none"/>
        <vertAlign val="baseline"/>
        <sz val="14"/>
        <color theme="1"/>
        <name val="SBB Light"/>
        <scheme val="none"/>
      </font>
      <alignment horizontal="center" vertical="center" textRotation="0" wrapText="0" indent="0" justifyLastLine="0" shrinkToFit="0" readingOrder="0"/>
    </dxf>
    <dxf>
      <font>
        <strike val="0"/>
        <outline val="0"/>
        <shadow val="0"/>
        <u val="none"/>
        <vertAlign val="baseline"/>
        <sz val="14"/>
        <color theme="1"/>
        <name val="SBB Light"/>
        <scheme val="none"/>
      </font>
      <fill>
        <patternFill patternType="none">
          <fgColor indexed="64"/>
          <bgColor indexed="65"/>
        </patternFill>
      </fill>
      <alignment vertical="center" textRotation="0" wrapText="0" indent="0" justifyLastLine="0" shrinkToFit="0" readingOrder="0"/>
    </dxf>
    <dxf>
      <font>
        <strike val="0"/>
        <outline val="0"/>
        <shadow val="0"/>
        <u val="none"/>
        <vertAlign val="baseline"/>
        <sz val="11"/>
        <color rgb="FFFF0000"/>
        <name val="SBB Light"/>
        <scheme val="none"/>
      </font>
      <alignment vertical="center" textRotation="0" wrapText="0" indent="0" justifyLastLine="0" shrinkToFit="0" readingOrder="0"/>
    </dxf>
    <dxf>
      <font>
        <b val="0"/>
        <i val="0"/>
        <strike val="0"/>
        <condense val="0"/>
        <extend val="0"/>
        <outline val="0"/>
        <shadow val="0"/>
        <u val="none"/>
        <vertAlign val="baseline"/>
        <sz val="14"/>
        <color theme="1"/>
        <name val="SBB Light"/>
        <scheme val="none"/>
      </font>
      <numFmt numFmtId="3" formatCode="#,##0"/>
      <alignment horizontal="left" vertical="center" textRotation="0" wrapText="0" indent="1" justifyLastLine="0" shrinkToFit="0" readingOrder="0"/>
      <border diagonalUp="0" diagonalDown="0" outline="0">
        <left/>
        <right/>
        <top/>
        <bottom style="thin">
          <color theme="0" tint="-0.14996795556505021"/>
        </bottom>
      </border>
    </dxf>
    <dxf>
      <font>
        <b val="0"/>
        <i val="0"/>
        <strike val="0"/>
        <condense val="0"/>
        <extend val="0"/>
        <outline val="0"/>
        <shadow val="0"/>
        <u val="none"/>
        <vertAlign val="baseline"/>
        <sz val="14"/>
        <color theme="1"/>
        <name val="SBB Light"/>
        <scheme val="none"/>
      </font>
      <numFmt numFmtId="3" formatCode="#,##0"/>
      <alignment horizontal="left" vertical="center" textRotation="0" wrapText="0" indent="1" justifyLastLine="0" shrinkToFit="0" readingOrder="0"/>
      <border diagonalUp="0" diagonalDown="0" outline="0">
        <left/>
        <right/>
        <top/>
        <bottom style="thin">
          <color theme="0" tint="-0.14996795556505021"/>
        </bottom>
      </border>
    </dxf>
    <dxf>
      <font>
        <b val="0"/>
        <i val="0"/>
        <strike val="0"/>
        <condense val="0"/>
        <extend val="0"/>
        <outline val="0"/>
        <shadow val="0"/>
        <u val="none"/>
        <vertAlign val="baseline"/>
        <sz val="14"/>
        <color theme="1"/>
        <name val="SBB Light"/>
        <scheme val="none"/>
      </font>
      <numFmt numFmtId="3" formatCode="#,##0"/>
      <alignment horizontal="left" vertical="center" textRotation="0" wrapText="0" indent="1" justifyLastLine="0" shrinkToFit="0" readingOrder="0"/>
      <border diagonalUp="0" diagonalDown="0" outline="0">
        <left/>
        <right/>
        <top/>
        <bottom style="thin">
          <color theme="0" tint="-0.14996795556505021"/>
        </bottom>
      </border>
    </dxf>
    <dxf>
      <font>
        <b val="0"/>
        <i val="0"/>
        <strike val="0"/>
        <condense val="0"/>
        <extend val="0"/>
        <outline val="0"/>
        <shadow val="0"/>
        <u val="none"/>
        <vertAlign val="baseline"/>
        <sz val="14"/>
        <color theme="1"/>
        <name val="SBB Light"/>
        <scheme val="none"/>
      </font>
      <numFmt numFmtId="3" formatCode="#,##0"/>
      <alignment horizontal="left" vertical="center" textRotation="0" wrapText="0" indent="1" justifyLastLine="0" shrinkToFit="0" readingOrder="0"/>
      <border diagonalUp="0" diagonalDown="0" outline="0">
        <left/>
        <right/>
        <top/>
        <bottom style="thin">
          <color theme="0" tint="-0.14996795556505021"/>
        </bottom>
      </border>
    </dxf>
    <dxf>
      <font>
        <b val="0"/>
        <i val="0"/>
        <strike val="0"/>
        <condense val="0"/>
        <extend val="0"/>
        <outline val="0"/>
        <shadow val="0"/>
        <u val="none"/>
        <vertAlign val="baseline"/>
        <sz val="14"/>
        <color theme="1"/>
        <name val="SBB Light"/>
        <scheme val="none"/>
      </font>
      <numFmt numFmtId="3" formatCode="#,##0"/>
      <alignment horizontal="right" vertical="center" textRotation="0" wrapText="0" indent="0" justifyLastLine="0" shrinkToFit="0" readingOrder="0"/>
    </dxf>
    <dxf>
      <font>
        <b val="0"/>
        <i val="0"/>
        <strike val="0"/>
        <condense val="0"/>
        <extend val="0"/>
        <outline val="0"/>
        <shadow val="0"/>
        <u val="none"/>
        <vertAlign val="baseline"/>
        <sz val="14"/>
        <color theme="1"/>
        <name val="SBB Light"/>
        <scheme val="none"/>
      </font>
      <numFmt numFmtId="3" formatCode="#,##0"/>
      <alignment horizontal="right" vertical="center" textRotation="0" wrapText="0" indent="0" justifyLastLine="0" shrinkToFit="0" readingOrder="0"/>
    </dxf>
    <dxf>
      <font>
        <b val="0"/>
        <i val="0"/>
        <strike val="0"/>
        <condense val="0"/>
        <extend val="0"/>
        <outline val="0"/>
        <shadow val="0"/>
        <u val="none"/>
        <vertAlign val="baseline"/>
        <sz val="14"/>
        <color theme="1"/>
        <name val="SBB Light"/>
        <scheme val="none"/>
      </font>
      <numFmt numFmtId="3" formatCode="#,##0"/>
      <alignment horizontal="right" vertical="center" textRotation="0" wrapText="0" indent="0" justifyLastLine="0" shrinkToFit="0" readingOrder="0"/>
    </dxf>
    <dxf>
      <font>
        <b val="0"/>
        <i val="0"/>
        <strike val="0"/>
        <condense val="0"/>
        <extend val="0"/>
        <outline val="0"/>
        <shadow val="0"/>
        <u val="none"/>
        <vertAlign val="baseline"/>
        <sz val="14"/>
        <color theme="1"/>
        <name val="SBB Light"/>
        <scheme val="none"/>
      </font>
      <numFmt numFmtId="3" formatCode="#,##0"/>
      <alignment horizontal="right" vertical="center" textRotation="0" wrapText="0" indent="0" justifyLastLine="0" shrinkToFit="0" readingOrder="0"/>
    </dxf>
    <dxf>
      <font>
        <b val="0"/>
        <i val="0"/>
        <strike val="0"/>
        <condense val="0"/>
        <extend val="0"/>
        <outline val="0"/>
        <shadow val="0"/>
        <u val="none"/>
        <vertAlign val="baseline"/>
        <sz val="14"/>
        <color theme="1"/>
        <name val="SBB Light"/>
        <scheme val="none"/>
      </font>
      <numFmt numFmtId="3" formatCode="#,##0"/>
      <alignment horizontal="right" vertical="center" textRotation="0" wrapText="0" indent="0" justifyLastLine="0" shrinkToFit="0" readingOrder="0"/>
    </dxf>
    <dxf>
      <font>
        <b val="0"/>
        <i val="0"/>
        <strike val="0"/>
        <condense val="0"/>
        <extend val="0"/>
        <outline val="0"/>
        <shadow val="0"/>
        <u val="none"/>
        <vertAlign val="baseline"/>
        <sz val="14"/>
        <color theme="1"/>
        <name val="SBB Light"/>
        <scheme val="none"/>
      </font>
      <numFmt numFmtId="3" formatCode="#,##0"/>
      <alignment horizontal="right" vertical="center" textRotation="0" wrapText="0" indent="0" justifyLastLine="0" shrinkToFit="0" readingOrder="0"/>
      <border diagonalUp="0" diagonalDown="0" outline="0">
        <left/>
        <right/>
        <top/>
        <bottom style="thin">
          <color theme="0" tint="-0.14996795556505021"/>
        </bottom>
      </border>
    </dxf>
    <dxf>
      <font>
        <b val="0"/>
        <i val="0"/>
        <strike val="0"/>
        <condense val="0"/>
        <extend val="0"/>
        <outline val="0"/>
        <shadow val="0"/>
        <u val="none"/>
        <vertAlign val="baseline"/>
        <sz val="14"/>
        <color theme="1"/>
        <name val="SBB Light"/>
        <scheme val="none"/>
      </font>
      <numFmt numFmtId="3" formatCode="#,##0"/>
      <alignment horizontal="right" vertical="center" textRotation="0" wrapText="0" indent="0" justifyLastLine="0" shrinkToFit="0" readingOrder="0"/>
      <border diagonalUp="0" diagonalDown="0" outline="0">
        <left/>
        <right/>
        <top/>
        <bottom style="thin">
          <color theme="0" tint="-0.14996795556505021"/>
        </bottom>
      </border>
    </dxf>
    <dxf>
      <font>
        <b val="0"/>
        <i val="0"/>
        <strike val="0"/>
        <condense val="0"/>
        <extend val="0"/>
        <outline val="0"/>
        <shadow val="0"/>
        <u val="none"/>
        <vertAlign val="baseline"/>
        <sz val="14"/>
        <color theme="1"/>
        <name val="SBB Light"/>
        <scheme val="none"/>
      </font>
      <numFmt numFmtId="3" formatCode="#,##0"/>
      <alignment horizontal="right" vertical="center" textRotation="0" wrapText="0" indent="0" justifyLastLine="0" shrinkToFit="0" readingOrder="0"/>
      <border diagonalUp="0" diagonalDown="0" outline="0">
        <left/>
        <right/>
        <top/>
        <bottom style="thin">
          <color theme="0" tint="-0.14996795556505021"/>
        </bottom>
      </border>
    </dxf>
    <dxf>
      <font>
        <b val="0"/>
        <i val="0"/>
        <strike val="0"/>
        <condense val="0"/>
        <extend val="0"/>
        <outline val="0"/>
        <shadow val="0"/>
        <u val="none"/>
        <vertAlign val="baseline"/>
        <sz val="14"/>
        <color theme="1"/>
        <name val="SBB Light"/>
        <scheme val="none"/>
      </font>
      <numFmt numFmtId="3" formatCode="#,##0"/>
      <alignment horizontal="right" vertical="center" textRotation="0" wrapText="0" indent="0" justifyLastLine="0" shrinkToFit="0" readingOrder="0"/>
      <border diagonalUp="0" diagonalDown="0" outline="0">
        <left/>
        <right/>
        <top/>
        <bottom style="thin">
          <color theme="0" tint="-0.14996795556505021"/>
        </bottom>
      </border>
    </dxf>
    <dxf>
      <font>
        <b val="0"/>
        <i val="0"/>
        <strike val="0"/>
        <condense val="0"/>
        <extend val="0"/>
        <outline val="0"/>
        <shadow val="0"/>
        <u val="none"/>
        <vertAlign val="baseline"/>
        <sz val="14"/>
        <color theme="1"/>
        <name val="SBB Light"/>
        <scheme val="none"/>
      </font>
      <numFmt numFmtId="3" formatCode="#,##0"/>
      <alignment horizontal="right" vertical="center" textRotation="0" wrapText="0" indent="0" justifyLastLine="0" shrinkToFit="0" readingOrder="0"/>
      <border diagonalUp="0" diagonalDown="0" outline="0">
        <left/>
        <right/>
        <top/>
        <bottom style="thin">
          <color theme="0" tint="-0.14996795556505021"/>
        </bottom>
      </border>
    </dxf>
    <dxf>
      <font>
        <b val="0"/>
        <i val="0"/>
        <strike val="0"/>
        <condense val="0"/>
        <extend val="0"/>
        <outline val="0"/>
        <shadow val="0"/>
        <u val="none"/>
        <vertAlign val="baseline"/>
        <sz val="14"/>
        <color theme="1"/>
        <name val="SBB Light"/>
        <scheme val="none"/>
      </font>
      <numFmt numFmtId="3" formatCode="#,##0"/>
      <alignment horizontal="right" vertical="center" textRotation="0" wrapText="0" indent="0" justifyLastLine="0" shrinkToFit="0" readingOrder="0"/>
      <border diagonalUp="0" diagonalDown="0" outline="0">
        <left/>
        <right/>
        <top/>
        <bottom style="thin">
          <color theme="0" tint="-0.14996795556505021"/>
        </bottom>
      </border>
    </dxf>
    <dxf>
      <font>
        <b val="0"/>
        <i val="0"/>
        <strike val="0"/>
        <condense val="0"/>
        <extend val="0"/>
        <outline val="0"/>
        <shadow val="0"/>
        <u val="none"/>
        <vertAlign val="baseline"/>
        <sz val="14"/>
        <color theme="1"/>
        <name val="SBB Light"/>
        <scheme val="none"/>
      </font>
      <numFmt numFmtId="3" formatCode="#,##0"/>
      <alignment horizontal="right" vertical="center" textRotation="0" wrapText="0" indent="0" justifyLastLine="0" shrinkToFit="0" readingOrder="0"/>
      <border diagonalUp="0" diagonalDown="0" outline="0">
        <left/>
        <right/>
        <top/>
        <bottom style="thin">
          <color theme="0" tint="-0.14996795556505021"/>
        </bottom>
      </border>
    </dxf>
    <dxf>
      <font>
        <b val="0"/>
        <i val="0"/>
        <strike val="0"/>
        <condense val="0"/>
        <extend val="0"/>
        <outline val="0"/>
        <shadow val="0"/>
        <u val="none"/>
        <vertAlign val="baseline"/>
        <sz val="10"/>
        <color theme="1"/>
        <name val="Arial"/>
        <family val="2"/>
        <scheme val="none"/>
      </font>
      <numFmt numFmtId="3" formatCode="#,##0"/>
      <alignment horizontal="right" vertical="center" textRotation="0" wrapText="0" indent="0" justifyLastLine="0" shrinkToFit="0" readingOrder="0"/>
      <border diagonalUp="0" diagonalDown="0" outline="0">
        <left/>
        <right/>
        <top/>
        <bottom style="thin">
          <color theme="0" tint="-0.14996795556505021"/>
        </bottom>
      </border>
    </dxf>
    <dxf>
      <font>
        <b val="0"/>
        <i val="0"/>
        <strike val="0"/>
        <condense val="0"/>
        <extend val="0"/>
        <outline val="0"/>
        <shadow val="0"/>
        <u val="none"/>
        <vertAlign val="baseline"/>
        <sz val="14"/>
        <color theme="1"/>
        <name val="SBB Light"/>
        <scheme val="none"/>
      </font>
      <numFmt numFmtId="3" formatCode="#,##0"/>
      <alignment horizontal="left" vertical="center" textRotation="0" wrapText="0" relativeIndent="-1" justifyLastLine="0" shrinkToFit="0" readingOrder="0"/>
      <border diagonalUp="0" diagonalDown="0" outline="0">
        <left/>
        <right/>
        <top/>
        <bottom style="thin">
          <color theme="0" tint="-0.14996795556505021"/>
        </bottom>
      </border>
    </dxf>
    <dxf>
      <font>
        <b val="0"/>
        <i val="0"/>
        <strike val="0"/>
        <condense val="0"/>
        <extend val="0"/>
        <outline val="0"/>
        <shadow val="0"/>
        <u val="none"/>
        <vertAlign val="baseline"/>
        <sz val="14"/>
        <color theme="1"/>
        <name val="SBB Light"/>
        <scheme val="none"/>
      </font>
      <numFmt numFmtId="3" formatCode="#,##0"/>
      <alignment horizontal="left" vertical="center" textRotation="0" wrapText="0" relativeIndent="-1" justifyLastLine="0" shrinkToFit="0" readingOrder="0"/>
      <border diagonalUp="0" diagonalDown="0" outline="0">
        <left/>
        <right/>
        <top/>
        <bottom style="thin">
          <color theme="0" tint="-0.14996795556505021"/>
        </bottom>
      </border>
    </dxf>
    <dxf>
      <font>
        <b val="0"/>
        <i val="0"/>
        <strike val="0"/>
        <condense val="0"/>
        <extend val="0"/>
        <outline val="0"/>
        <shadow val="0"/>
        <u val="none"/>
        <vertAlign val="baseline"/>
        <sz val="14"/>
        <color theme="1"/>
        <name val="SBB Light"/>
        <scheme val="none"/>
      </font>
      <numFmt numFmtId="3" formatCode="#,##0"/>
      <alignment horizontal="left" vertical="center" textRotation="0" wrapText="0" relativeIndent="-1" justifyLastLine="0" shrinkToFit="0" readingOrder="0"/>
      <border diagonalUp="0" diagonalDown="0" outline="0">
        <left/>
        <right/>
        <top/>
        <bottom style="thin">
          <color theme="0" tint="-0.14996795556505021"/>
        </bottom>
      </border>
    </dxf>
    <dxf>
      <font>
        <b val="0"/>
        <i val="0"/>
        <strike val="0"/>
        <condense val="0"/>
        <extend val="0"/>
        <outline val="0"/>
        <shadow val="0"/>
        <u val="none"/>
        <vertAlign val="baseline"/>
        <sz val="10"/>
        <color theme="1"/>
        <name val="Arial"/>
        <family val="2"/>
        <scheme val="none"/>
      </font>
      <numFmt numFmtId="3" formatCode="#,##0"/>
      <alignment horizontal="left" vertical="center" textRotation="0" wrapText="0" relativeIndent="-1" justifyLastLine="0" shrinkToFit="0" readingOrder="0"/>
      <border diagonalUp="0" diagonalDown="0" outline="0">
        <left/>
        <right/>
        <top/>
        <bottom style="thin">
          <color theme="0" tint="-0.14996795556505021"/>
        </bottom>
      </border>
    </dxf>
    <dxf>
      <font>
        <b val="0"/>
        <i val="0"/>
        <strike val="0"/>
        <condense val="0"/>
        <extend val="0"/>
        <outline val="0"/>
        <shadow val="0"/>
        <u val="none"/>
        <vertAlign val="baseline"/>
        <sz val="10"/>
        <color theme="1"/>
        <name val="Arial"/>
        <family val="2"/>
        <scheme val="none"/>
      </font>
      <numFmt numFmtId="3" formatCode="#,##0"/>
      <alignment horizontal="left" vertical="bottom" textRotation="0" wrapText="0" indent="0" justifyLastLine="0" shrinkToFit="0" readingOrder="0"/>
      <border diagonalUp="0" diagonalDown="0" outline="0">
        <left/>
        <right/>
        <top/>
        <bottom style="thin">
          <color theme="0" tint="-0.14996795556505021"/>
        </bottom>
      </border>
    </dxf>
    <dxf>
      <font>
        <b val="0"/>
        <i val="0"/>
        <strike val="0"/>
        <condense val="0"/>
        <extend val="0"/>
        <outline val="0"/>
        <shadow val="0"/>
        <u val="none"/>
        <vertAlign val="baseline"/>
        <sz val="10"/>
        <color theme="1"/>
        <name val="Arial Narrow"/>
        <family val="2"/>
        <scheme val="none"/>
      </font>
      <alignment horizontal="left" vertical="bottom" textRotation="0" wrapText="0" indent="0" justifyLastLine="0" shrinkToFit="0" readingOrder="0"/>
    </dxf>
    <dxf>
      <fill>
        <patternFill patternType="solid">
          <fgColor theme="0" tint="-0.14999847407452621"/>
          <bgColor theme="0" tint="-0.14999847407452621"/>
        </patternFill>
      </fill>
    </dxf>
    <dxf>
      <border>
        <top style="thin">
          <color rgb="FFEFEFEF"/>
        </top>
        <bottom style="thin">
          <color rgb="FFEFEFEF"/>
        </bottom>
        <horizontal style="thin">
          <color rgb="FFEFEFEF"/>
        </horizontal>
      </border>
    </dxf>
    <dxf>
      <fill>
        <patternFill patternType="none">
          <fgColor indexed="64"/>
          <bgColor auto="1"/>
        </patternFill>
      </fill>
      <border>
        <bottom style="thin">
          <color rgb="FFEFEFEF"/>
        </bottom>
        <horizontal style="thin">
          <color rgb="FFEFEFEF"/>
        </horizontal>
      </border>
    </dxf>
    <dxf>
      <font>
        <b/>
        <color theme="1"/>
      </font>
    </dxf>
    <dxf>
      <font>
        <b/>
        <color theme="1"/>
      </font>
    </dxf>
    <dxf>
      <font>
        <b/>
        <color theme="1"/>
      </font>
      <border>
        <top style="thin">
          <color theme="1"/>
        </top>
      </border>
    </dxf>
    <dxf>
      <font>
        <b val="0"/>
        <i val="0"/>
        <color rgb="FFEB0000"/>
      </font>
      <border>
        <left/>
        <right/>
        <top style="medium">
          <color theme="0" tint="-0.14996795556505021"/>
        </top>
        <bottom style="medium">
          <color theme="0" tint="-0.14996795556505021"/>
        </bottom>
        <vertical/>
        <horizontal/>
      </border>
    </dxf>
    <dxf>
      <font>
        <color rgb="FF444444"/>
      </font>
      <border diagonalUp="0" diagonalDown="0">
        <left/>
        <right/>
        <top/>
        <bottom/>
        <vertical/>
        <horizontal/>
      </border>
    </dxf>
  </dxfs>
  <tableStyles count="1" defaultTableStyle="TableStyleMedium2" defaultPivotStyle="PivotStyleLight16">
    <tableStyle name="Frequenzen" pivot="0" count="8" xr9:uid="{F9573CC9-4FB4-4DDA-8B72-BC8091B0BF4A}">
      <tableStyleElement type="wholeTable" dxfId="106"/>
      <tableStyleElement type="headerRow" dxfId="105"/>
      <tableStyleElement type="totalRow" dxfId="104"/>
      <tableStyleElement type="firstColumn" dxfId="103"/>
      <tableStyleElement type="lastColumn" dxfId="102"/>
      <tableStyleElement type="firstRowStripe" dxfId="101"/>
      <tableStyleElement type="secondRowStripe" dxfId="100"/>
      <tableStyleElement type="firstColumnStripe" dxfId="99"/>
    </tableStyle>
  </tableStyles>
  <colors>
    <mruColors>
      <color rgb="FFC6001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1.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2.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53.xml.rels><?xml version="1.0" encoding="UTF-8" standalone="yes"?>
<Relationships xmlns="http://schemas.openxmlformats.org/package/2006/relationships"><Relationship Id="rId2" Type="http://schemas.microsoft.com/office/2011/relationships/chartColorStyle" Target="colors53.xml"/><Relationship Id="rId1" Type="http://schemas.microsoft.com/office/2011/relationships/chartStyle" Target="style53.xml"/></Relationships>
</file>

<file path=xl/charts/_rels/chart54.xml.rels><?xml version="1.0" encoding="UTF-8" standalone="yes"?>
<Relationships xmlns="http://schemas.openxmlformats.org/package/2006/relationships"><Relationship Id="rId2" Type="http://schemas.microsoft.com/office/2011/relationships/chartColorStyle" Target="colors54.xml"/><Relationship Id="rId1" Type="http://schemas.microsoft.com/office/2011/relationships/chartStyle" Target="style54.xml"/></Relationships>
</file>

<file path=xl/charts/_rels/chart55.xml.rels><?xml version="1.0" encoding="UTF-8" standalone="yes"?>
<Relationships xmlns="http://schemas.openxmlformats.org/package/2006/relationships"><Relationship Id="rId2" Type="http://schemas.microsoft.com/office/2011/relationships/chartColorStyle" Target="colors55.xml"/><Relationship Id="rId1" Type="http://schemas.microsoft.com/office/2011/relationships/chartStyle" Target="style55.xml"/></Relationships>
</file>

<file path=xl/charts/_rels/chart56.xml.rels><?xml version="1.0" encoding="UTF-8" standalone="yes"?>
<Relationships xmlns="http://schemas.openxmlformats.org/package/2006/relationships"><Relationship Id="rId2" Type="http://schemas.microsoft.com/office/2011/relationships/chartColorStyle" Target="colors56.xml"/><Relationship Id="rId1" Type="http://schemas.microsoft.com/office/2011/relationships/chartStyle" Target="style56.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baseline="0">
                <a:latin typeface="SBB Light" pitchFamily="2" charset="0"/>
              </a:rPr>
              <a:t>Wochengang (Mo-So) in Prozent</a:t>
            </a:r>
            <a:endParaRPr lang="en-US">
              <a:latin typeface="SBB Light"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Aarau!$H$25</c:f>
              <c:strCache>
                <c:ptCount val="1"/>
                <c:pt idx="0">
                  <c:v>2024</c:v>
                </c:pt>
              </c:strCache>
            </c:strRef>
          </c:tx>
          <c:spPr>
            <a:solidFill>
              <a:schemeClr val="bg1">
                <a:lumMod val="85000"/>
              </a:schemeClr>
            </a:solidFill>
            <a:ln>
              <a:noFill/>
            </a:ln>
            <a:effectLst/>
          </c:spPr>
          <c:invertIfNegative val="0"/>
          <c:cat>
            <c:strRef>
              <c:f>Aarau!$J$24:$P$24</c:f>
              <c:strCache>
                <c:ptCount val="7"/>
                <c:pt idx="0">
                  <c:v>Montag</c:v>
                </c:pt>
                <c:pt idx="1">
                  <c:v>Dienstag</c:v>
                </c:pt>
                <c:pt idx="2">
                  <c:v>Mittwoch</c:v>
                </c:pt>
                <c:pt idx="3">
                  <c:v>Donnerstag</c:v>
                </c:pt>
                <c:pt idx="4">
                  <c:v>Freitag</c:v>
                </c:pt>
                <c:pt idx="5">
                  <c:v>Samstag</c:v>
                </c:pt>
                <c:pt idx="6">
                  <c:v>Sonntag</c:v>
                </c:pt>
              </c:strCache>
            </c:strRef>
          </c:cat>
          <c:val>
            <c:numRef>
              <c:f>Aarau!$J$25:$P$25</c:f>
              <c:numCache>
                <c:formatCode>0.0%</c:formatCode>
                <c:ptCount val="7"/>
                <c:pt idx="0">
                  <c:v>0.15262185154911301</c:v>
                </c:pt>
                <c:pt idx="1">
                  <c:v>0.16295448472988902</c:v>
                </c:pt>
                <c:pt idx="2">
                  <c:v>0.163337518264702</c:v>
                </c:pt>
                <c:pt idx="3">
                  <c:v>0.161349607971598</c:v>
                </c:pt>
                <c:pt idx="4">
                  <c:v>0.158379497739179</c:v>
                </c:pt>
                <c:pt idx="5">
                  <c:v>0.11271490157962401</c:v>
                </c:pt>
                <c:pt idx="6">
                  <c:v>8.864213816589521E-2</c:v>
                </c:pt>
              </c:numCache>
            </c:numRef>
          </c:val>
          <c:extLst>
            <c:ext xmlns:c16="http://schemas.microsoft.com/office/drawing/2014/chart" uri="{C3380CC4-5D6E-409C-BE32-E72D297353CC}">
              <c16:uniqueId val="{00000000-3F74-4CE4-9299-2AAD704C23C1}"/>
            </c:ext>
          </c:extLst>
        </c:ser>
        <c:ser>
          <c:idx val="1"/>
          <c:order val="1"/>
          <c:tx>
            <c:strRef>
              <c:f>Aarau!$H$26</c:f>
              <c:strCache>
                <c:ptCount val="1"/>
                <c:pt idx="0">
                  <c:v>2025</c:v>
                </c:pt>
              </c:strCache>
            </c:strRef>
          </c:tx>
          <c:spPr>
            <a:solidFill>
              <a:schemeClr val="bg1">
                <a:lumMod val="65000"/>
              </a:schemeClr>
            </a:solidFill>
            <a:ln>
              <a:noFill/>
            </a:ln>
            <a:effectLst/>
          </c:spPr>
          <c:invertIfNegative val="0"/>
          <c:val>
            <c:numRef>
              <c:f>Aarau!$J$26:$P$26</c:f>
              <c:numCache>
                <c:formatCode>0.0%</c:formatCode>
                <c:ptCount val="7"/>
                <c:pt idx="0">
                  <c:v>0.153</c:v>
                </c:pt>
                <c:pt idx="1">
                  <c:v>0.161</c:v>
                </c:pt>
                <c:pt idx="2">
                  <c:v>0.16300000000000001</c:v>
                </c:pt>
                <c:pt idx="3">
                  <c:v>0.16399999999999998</c:v>
                </c:pt>
                <c:pt idx="4">
                  <c:v>0.161</c:v>
                </c:pt>
                <c:pt idx="5">
                  <c:v>0.111</c:v>
                </c:pt>
                <c:pt idx="6">
                  <c:v>8.900000000000001E-2</c:v>
                </c:pt>
              </c:numCache>
            </c:numRef>
          </c:val>
          <c:extLst>
            <c:ext xmlns:c16="http://schemas.microsoft.com/office/drawing/2014/chart" uri="{C3380CC4-5D6E-409C-BE32-E72D297353CC}">
              <c16:uniqueId val="{00000000-C1BD-4F6F-8D59-A8AB71B2447A}"/>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a:t>Tagesgang 0.00 bis 23.59</a:t>
            </a:r>
            <a:r>
              <a:rPr lang="de-CH" baseline="0"/>
              <a:t> Uhr in Prozent</a:t>
            </a:r>
            <a:r>
              <a:rPr lang="de-CH"/>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Bern!$H$52</c:f>
              <c:strCache>
                <c:ptCount val="1"/>
                <c:pt idx="0">
                  <c:v>2024</c:v>
                </c:pt>
              </c:strCache>
            </c:strRef>
          </c:tx>
          <c:spPr>
            <a:solidFill>
              <a:schemeClr val="bg1">
                <a:lumMod val="85000"/>
              </a:schemeClr>
            </a:solidFill>
            <a:ln>
              <a:noFill/>
            </a:ln>
            <a:effectLst/>
          </c:spPr>
          <c:invertIfNegative val="0"/>
          <c:cat>
            <c:strRef>
              <c:f>Bern!$J$51:$AG$51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Bern!$J$52:$AG$52</c:f>
              <c:numCache>
                <c:formatCode>0.0%</c:formatCode>
                <c:ptCount val="24"/>
                <c:pt idx="0">
                  <c:v>6.9984807313924506E-3</c:v>
                </c:pt>
                <c:pt idx="1">
                  <c:v>3.0402530374611901E-3</c:v>
                </c:pt>
                <c:pt idx="2">
                  <c:v>1.7982496905800298E-3</c:v>
                </c:pt>
                <c:pt idx="3">
                  <c:v>1.5158078810958799E-3</c:v>
                </c:pt>
                <c:pt idx="4">
                  <c:v>1.63767004429691E-3</c:v>
                </c:pt>
                <c:pt idx="5">
                  <c:v>6.59362420574389E-3</c:v>
                </c:pt>
                <c:pt idx="6">
                  <c:v>2.8880644410918997E-2</c:v>
                </c:pt>
                <c:pt idx="7">
                  <c:v>6.00483733945864E-2</c:v>
                </c:pt>
                <c:pt idx="8">
                  <c:v>5.3586188936741899E-2</c:v>
                </c:pt>
                <c:pt idx="9">
                  <c:v>4.6024385306154894E-2</c:v>
                </c:pt>
                <c:pt idx="10">
                  <c:v>4.6975610079543199E-2</c:v>
                </c:pt>
                <c:pt idx="11">
                  <c:v>5.4095642768964301E-2</c:v>
                </c:pt>
                <c:pt idx="12">
                  <c:v>6.5422474434537706E-2</c:v>
                </c:pt>
                <c:pt idx="13">
                  <c:v>6.0657752067973102E-2</c:v>
                </c:pt>
                <c:pt idx="14">
                  <c:v>6.1859671090231202E-2</c:v>
                </c:pt>
                <c:pt idx="15">
                  <c:v>7.0421837932299503E-2</c:v>
                </c:pt>
                <c:pt idx="16">
                  <c:v>9.2666573294909807E-2</c:v>
                </c:pt>
                <c:pt idx="17">
                  <c:v>0.10158997406025599</c:v>
                </c:pt>
                <c:pt idx="18">
                  <c:v>7.4095549319656104E-2</c:v>
                </c:pt>
                <c:pt idx="19">
                  <c:v>5.1919863689643096E-2</c:v>
                </c:pt>
                <c:pt idx="20">
                  <c:v>3.96434455217482E-2</c:v>
                </c:pt>
                <c:pt idx="21">
                  <c:v>3.22844288287161E-2</c:v>
                </c:pt>
                <c:pt idx="22">
                  <c:v>2.3551755774847298E-2</c:v>
                </c:pt>
                <c:pt idx="23">
                  <c:v>1.4691743497702102E-2</c:v>
                </c:pt>
              </c:numCache>
            </c:numRef>
          </c:val>
          <c:extLst>
            <c:ext xmlns:c16="http://schemas.microsoft.com/office/drawing/2014/chart" uri="{C3380CC4-5D6E-409C-BE32-E72D297353CC}">
              <c16:uniqueId val="{00000000-9340-493A-835C-0CB93F2AF6FC}"/>
            </c:ext>
          </c:extLst>
        </c:ser>
        <c:ser>
          <c:idx val="1"/>
          <c:order val="1"/>
          <c:tx>
            <c:strRef>
              <c:f>Bern!$H$53</c:f>
              <c:strCache>
                <c:ptCount val="1"/>
                <c:pt idx="0">
                  <c:v>2025</c:v>
                </c:pt>
              </c:strCache>
            </c:strRef>
          </c:tx>
          <c:spPr>
            <a:solidFill>
              <a:schemeClr val="bg1">
                <a:lumMod val="65000"/>
              </a:schemeClr>
            </a:solidFill>
            <a:ln>
              <a:noFill/>
            </a:ln>
            <a:effectLst/>
          </c:spPr>
          <c:invertIfNegative val="0"/>
          <c:val>
            <c:numRef>
              <c:f>Bern!$J$53:$AG$53</c:f>
              <c:numCache>
                <c:formatCode>0.0%</c:formatCode>
                <c:ptCount val="24"/>
                <c:pt idx="0">
                  <c:v>3.0000000000000001E-3</c:v>
                </c:pt>
                <c:pt idx="1">
                  <c:v>1E-3</c:v>
                </c:pt>
                <c:pt idx="2">
                  <c:v>0</c:v>
                </c:pt>
                <c:pt idx="3">
                  <c:v>1E-3</c:v>
                </c:pt>
                <c:pt idx="4">
                  <c:v>1E-3</c:v>
                </c:pt>
                <c:pt idx="5">
                  <c:v>6.9999999999999993E-3</c:v>
                </c:pt>
                <c:pt idx="6">
                  <c:v>3.5000000000000003E-2</c:v>
                </c:pt>
                <c:pt idx="7">
                  <c:v>7.4999999999999997E-2</c:v>
                </c:pt>
                <c:pt idx="8">
                  <c:v>6.2E-2</c:v>
                </c:pt>
                <c:pt idx="9">
                  <c:v>4.8000000000000001E-2</c:v>
                </c:pt>
                <c:pt idx="10">
                  <c:v>4.4999999999999998E-2</c:v>
                </c:pt>
                <c:pt idx="11">
                  <c:v>5.0999999999999997E-2</c:v>
                </c:pt>
                <c:pt idx="12">
                  <c:v>6.4000000000000001E-2</c:v>
                </c:pt>
                <c:pt idx="13">
                  <c:v>5.5999999999999994E-2</c:v>
                </c:pt>
                <c:pt idx="14">
                  <c:v>5.7000000000000002E-2</c:v>
                </c:pt>
                <c:pt idx="15">
                  <c:v>6.8000000000000005E-2</c:v>
                </c:pt>
                <c:pt idx="16">
                  <c:v>9.6000000000000002E-2</c:v>
                </c:pt>
                <c:pt idx="17">
                  <c:v>0.106</c:v>
                </c:pt>
                <c:pt idx="18">
                  <c:v>7.400000000000001E-2</c:v>
                </c:pt>
                <c:pt idx="19">
                  <c:v>0.05</c:v>
                </c:pt>
                <c:pt idx="20">
                  <c:v>3.7000000000000005E-2</c:v>
                </c:pt>
                <c:pt idx="21">
                  <c:v>0.03</c:v>
                </c:pt>
                <c:pt idx="22">
                  <c:v>2.1000000000000001E-2</c:v>
                </c:pt>
                <c:pt idx="23">
                  <c:v>1.2E-2</c:v>
                </c:pt>
              </c:numCache>
            </c:numRef>
          </c:val>
          <c:extLst>
            <c:ext xmlns:c16="http://schemas.microsoft.com/office/drawing/2014/chart" uri="{C3380CC4-5D6E-409C-BE32-E72D297353CC}">
              <c16:uniqueId val="{00000001-9340-493A-835C-0CB93F2AF6FC}"/>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baseline="0">
                <a:latin typeface="SBB Light" pitchFamily="2" charset="0"/>
              </a:rPr>
              <a:t>Wochengang (Mo-So) in Prozent</a:t>
            </a:r>
            <a:endParaRPr lang="en-US">
              <a:latin typeface="SBB Light"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'Basel SBB'!$H$25</c:f>
              <c:strCache>
                <c:ptCount val="1"/>
                <c:pt idx="0">
                  <c:v>2024</c:v>
                </c:pt>
              </c:strCache>
            </c:strRef>
          </c:tx>
          <c:spPr>
            <a:solidFill>
              <a:schemeClr val="bg1">
                <a:lumMod val="85000"/>
              </a:schemeClr>
            </a:solidFill>
            <a:ln>
              <a:noFill/>
            </a:ln>
            <a:effectLst/>
          </c:spPr>
          <c:invertIfNegative val="0"/>
          <c:cat>
            <c:strRef>
              <c:f>'Basel SBB'!$J$24:$P$24</c:f>
              <c:strCache>
                <c:ptCount val="7"/>
                <c:pt idx="0">
                  <c:v>Montag</c:v>
                </c:pt>
                <c:pt idx="1">
                  <c:v>Dienstag</c:v>
                </c:pt>
                <c:pt idx="2">
                  <c:v>Mittwoch</c:v>
                </c:pt>
                <c:pt idx="3">
                  <c:v>Donnerstag</c:v>
                </c:pt>
                <c:pt idx="4">
                  <c:v>Freitag</c:v>
                </c:pt>
                <c:pt idx="5">
                  <c:v>Samstag</c:v>
                </c:pt>
                <c:pt idx="6">
                  <c:v>Sonntag</c:v>
                </c:pt>
              </c:strCache>
            </c:strRef>
          </c:cat>
          <c:val>
            <c:numRef>
              <c:f>'Basel SBB'!$J$25:$P$25</c:f>
              <c:numCache>
                <c:formatCode>0.0%</c:formatCode>
                <c:ptCount val="7"/>
                <c:pt idx="0">
                  <c:v>0.142426408298579</c:v>
                </c:pt>
                <c:pt idx="1">
                  <c:v>0.149071706723687</c:v>
                </c:pt>
                <c:pt idx="2">
                  <c:v>0.14720981043140902</c:v>
                </c:pt>
                <c:pt idx="3">
                  <c:v>0.150936163141005</c:v>
                </c:pt>
                <c:pt idx="4">
                  <c:v>0.154718858759958</c:v>
                </c:pt>
                <c:pt idx="5">
                  <c:v>0.13688446329054801</c:v>
                </c:pt>
                <c:pt idx="6">
                  <c:v>0.118752589354815</c:v>
                </c:pt>
              </c:numCache>
            </c:numRef>
          </c:val>
          <c:extLst>
            <c:ext xmlns:c16="http://schemas.microsoft.com/office/drawing/2014/chart" uri="{C3380CC4-5D6E-409C-BE32-E72D297353CC}">
              <c16:uniqueId val="{00000000-31F3-4B9F-A5A4-794A185CCB19}"/>
            </c:ext>
          </c:extLst>
        </c:ser>
        <c:ser>
          <c:idx val="1"/>
          <c:order val="1"/>
          <c:tx>
            <c:strRef>
              <c:f>'Basel SBB'!$H$26</c:f>
              <c:strCache>
                <c:ptCount val="1"/>
                <c:pt idx="0">
                  <c:v>2025</c:v>
                </c:pt>
              </c:strCache>
            </c:strRef>
          </c:tx>
          <c:spPr>
            <a:solidFill>
              <a:schemeClr val="bg1">
                <a:lumMod val="65000"/>
              </a:schemeClr>
            </a:solidFill>
            <a:ln>
              <a:noFill/>
            </a:ln>
            <a:effectLst/>
          </c:spPr>
          <c:invertIfNegative val="0"/>
          <c:val>
            <c:numRef>
              <c:f>'Basel SBB'!$J$26:$P$26</c:f>
              <c:numCache>
                <c:formatCode>0.0%</c:formatCode>
                <c:ptCount val="7"/>
                <c:pt idx="0">
                  <c:v>0.14099999999999999</c:v>
                </c:pt>
                <c:pt idx="1">
                  <c:v>0.14800000000000002</c:v>
                </c:pt>
                <c:pt idx="2">
                  <c:v>0.14599999999999999</c:v>
                </c:pt>
                <c:pt idx="3">
                  <c:v>0.152</c:v>
                </c:pt>
                <c:pt idx="4">
                  <c:v>0.154</c:v>
                </c:pt>
                <c:pt idx="5">
                  <c:v>0.13600000000000001</c:v>
                </c:pt>
                <c:pt idx="6">
                  <c:v>0.12300000000000001</c:v>
                </c:pt>
              </c:numCache>
            </c:numRef>
          </c:val>
          <c:extLst>
            <c:ext xmlns:c16="http://schemas.microsoft.com/office/drawing/2014/chart" uri="{C3380CC4-5D6E-409C-BE32-E72D297353CC}">
              <c16:uniqueId val="{00000001-31F3-4B9F-A5A4-794A185CCB19}"/>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a:t>Tagesgang 0.00 bis 23.59</a:t>
            </a:r>
            <a:r>
              <a:rPr lang="de-CH" baseline="0"/>
              <a:t> Uhr in Prozent</a:t>
            </a:r>
            <a:r>
              <a:rPr lang="de-CH"/>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'Basel SBB'!$H$52</c:f>
              <c:strCache>
                <c:ptCount val="1"/>
                <c:pt idx="0">
                  <c:v>2024</c:v>
                </c:pt>
              </c:strCache>
            </c:strRef>
          </c:tx>
          <c:spPr>
            <a:solidFill>
              <a:schemeClr val="bg1">
                <a:lumMod val="85000"/>
              </a:schemeClr>
            </a:solidFill>
            <a:ln>
              <a:noFill/>
            </a:ln>
            <a:effectLst/>
          </c:spPr>
          <c:invertIfNegative val="0"/>
          <c:cat>
            <c:strRef>
              <c:f>'Basel SBB'!$J$51:$AG$51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'Basel SBB'!$J$52:$AG$52</c:f>
              <c:numCache>
                <c:formatCode>0.0%</c:formatCode>
                <c:ptCount val="24"/>
                <c:pt idx="0">
                  <c:v>7.1386970116607898E-3</c:v>
                </c:pt>
                <c:pt idx="1">
                  <c:v>3.1169018406936198E-3</c:v>
                </c:pt>
                <c:pt idx="2">
                  <c:v>1.8798776429561701E-3</c:v>
                </c:pt>
                <c:pt idx="3">
                  <c:v>1.6262035208291E-3</c:v>
                </c:pt>
                <c:pt idx="4">
                  <c:v>2.7380436516236699E-3</c:v>
                </c:pt>
                <c:pt idx="5">
                  <c:v>1.1561685950791701E-2</c:v>
                </c:pt>
                <c:pt idx="6">
                  <c:v>3.2905972533849699E-2</c:v>
                </c:pt>
                <c:pt idx="7">
                  <c:v>5.9001972142936704E-2</c:v>
                </c:pt>
                <c:pt idx="8">
                  <c:v>5.5195328267699295E-2</c:v>
                </c:pt>
                <c:pt idx="9">
                  <c:v>4.7783746116874901E-2</c:v>
                </c:pt>
                <c:pt idx="10">
                  <c:v>5.1635927964290201E-2</c:v>
                </c:pt>
                <c:pt idx="11">
                  <c:v>5.6202485490340105E-2</c:v>
                </c:pt>
                <c:pt idx="12">
                  <c:v>6.5965250193158409E-2</c:v>
                </c:pt>
                <c:pt idx="13">
                  <c:v>6.14269346764139E-2</c:v>
                </c:pt>
                <c:pt idx="14">
                  <c:v>6.0373009815237202E-2</c:v>
                </c:pt>
                <c:pt idx="15">
                  <c:v>6.6541056584165897E-2</c:v>
                </c:pt>
                <c:pt idx="16">
                  <c:v>8.4973573865211496E-2</c:v>
                </c:pt>
                <c:pt idx="17">
                  <c:v>9.4744825281746797E-2</c:v>
                </c:pt>
                <c:pt idx="18">
                  <c:v>7.5133924777317493E-2</c:v>
                </c:pt>
                <c:pt idx="19">
                  <c:v>5.2421362231648498E-2</c:v>
                </c:pt>
                <c:pt idx="20">
                  <c:v>3.9658755893730399E-2</c:v>
                </c:pt>
                <c:pt idx="21">
                  <c:v>3.1582730581794304E-2</c:v>
                </c:pt>
                <c:pt idx="22">
                  <c:v>2.2245087744959601E-2</c:v>
                </c:pt>
                <c:pt idx="23">
                  <c:v>1.41466462200701E-2</c:v>
                </c:pt>
              </c:numCache>
            </c:numRef>
          </c:val>
          <c:extLst>
            <c:ext xmlns:c16="http://schemas.microsoft.com/office/drawing/2014/chart" uri="{C3380CC4-5D6E-409C-BE32-E72D297353CC}">
              <c16:uniqueId val="{00000000-1088-4B81-A5B5-5F52AA508397}"/>
            </c:ext>
          </c:extLst>
        </c:ser>
        <c:ser>
          <c:idx val="1"/>
          <c:order val="1"/>
          <c:tx>
            <c:strRef>
              <c:f>'Basel SBB'!$H$53</c:f>
              <c:strCache>
                <c:ptCount val="1"/>
                <c:pt idx="0">
                  <c:v>2025</c:v>
                </c:pt>
              </c:strCache>
            </c:strRef>
          </c:tx>
          <c:spPr>
            <a:solidFill>
              <a:schemeClr val="bg1">
                <a:lumMod val="65000"/>
              </a:schemeClr>
            </a:solidFill>
            <a:ln>
              <a:noFill/>
            </a:ln>
            <a:effectLst/>
          </c:spPr>
          <c:invertIfNegative val="0"/>
          <c:val>
            <c:numRef>
              <c:f>'Basel SBB'!$J$53:$AG$53</c:f>
              <c:numCache>
                <c:formatCode>0.0%</c:formatCode>
                <c:ptCount val="24"/>
                <c:pt idx="0">
                  <c:v>4.0000000000000001E-3</c:v>
                </c:pt>
                <c:pt idx="1">
                  <c:v>1E-3</c:v>
                </c:pt>
                <c:pt idx="2">
                  <c:v>1E-3</c:v>
                </c:pt>
                <c:pt idx="3">
                  <c:v>1E-3</c:v>
                </c:pt>
                <c:pt idx="4">
                  <c:v>2E-3</c:v>
                </c:pt>
                <c:pt idx="5">
                  <c:v>1.3000000000000001E-2</c:v>
                </c:pt>
                <c:pt idx="6">
                  <c:v>4.0999999999999995E-2</c:v>
                </c:pt>
                <c:pt idx="7">
                  <c:v>7.400000000000001E-2</c:v>
                </c:pt>
                <c:pt idx="8">
                  <c:v>6.4000000000000001E-2</c:v>
                </c:pt>
                <c:pt idx="9">
                  <c:v>4.7E-2</c:v>
                </c:pt>
                <c:pt idx="10">
                  <c:v>4.8000000000000001E-2</c:v>
                </c:pt>
                <c:pt idx="11">
                  <c:v>5.2000000000000005E-2</c:v>
                </c:pt>
                <c:pt idx="12">
                  <c:v>6.3E-2</c:v>
                </c:pt>
                <c:pt idx="13">
                  <c:v>5.5999999999999994E-2</c:v>
                </c:pt>
                <c:pt idx="14">
                  <c:v>5.5E-2</c:v>
                </c:pt>
                <c:pt idx="15">
                  <c:v>6.3E-2</c:v>
                </c:pt>
                <c:pt idx="16">
                  <c:v>8.6999999999999994E-2</c:v>
                </c:pt>
                <c:pt idx="17">
                  <c:v>0.1</c:v>
                </c:pt>
                <c:pt idx="18">
                  <c:v>7.5999999999999998E-2</c:v>
                </c:pt>
                <c:pt idx="19">
                  <c:v>0.05</c:v>
                </c:pt>
                <c:pt idx="20">
                  <c:v>3.7000000000000005E-2</c:v>
                </c:pt>
                <c:pt idx="21">
                  <c:v>0.03</c:v>
                </c:pt>
                <c:pt idx="22">
                  <c:v>2.1000000000000001E-2</c:v>
                </c:pt>
                <c:pt idx="23">
                  <c:v>1.3000000000000001E-2</c:v>
                </c:pt>
              </c:numCache>
            </c:numRef>
          </c:val>
          <c:extLst>
            <c:ext xmlns:c16="http://schemas.microsoft.com/office/drawing/2014/chart" uri="{C3380CC4-5D6E-409C-BE32-E72D297353CC}">
              <c16:uniqueId val="{00000001-1088-4B81-A5B5-5F52AA508397}"/>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baseline="0">
                <a:latin typeface="SBB Light" pitchFamily="2" charset="0"/>
              </a:rPr>
              <a:t>Wochengang (Mo-So) in Prozent</a:t>
            </a:r>
            <a:endParaRPr lang="en-US">
              <a:latin typeface="SBB Light"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Chur!$H$25</c:f>
              <c:strCache>
                <c:ptCount val="1"/>
                <c:pt idx="0">
                  <c:v>2024</c:v>
                </c:pt>
              </c:strCache>
            </c:strRef>
          </c:tx>
          <c:spPr>
            <a:solidFill>
              <a:schemeClr val="bg1">
                <a:lumMod val="85000"/>
              </a:schemeClr>
            </a:solidFill>
            <a:ln>
              <a:noFill/>
            </a:ln>
            <a:effectLst/>
          </c:spPr>
          <c:invertIfNegative val="0"/>
          <c:cat>
            <c:strRef>
              <c:f>Chur!$J$24:$P$24</c:f>
              <c:strCache>
                <c:ptCount val="7"/>
                <c:pt idx="0">
                  <c:v>Montag</c:v>
                </c:pt>
                <c:pt idx="1">
                  <c:v>Dienstag</c:v>
                </c:pt>
                <c:pt idx="2">
                  <c:v>Mittwoch</c:v>
                </c:pt>
                <c:pt idx="3">
                  <c:v>Donnerstag</c:v>
                </c:pt>
                <c:pt idx="4">
                  <c:v>Freitag</c:v>
                </c:pt>
                <c:pt idx="5">
                  <c:v>Samstag</c:v>
                </c:pt>
                <c:pt idx="6">
                  <c:v>Sonntag</c:v>
                </c:pt>
              </c:strCache>
            </c:strRef>
          </c:cat>
          <c:val>
            <c:numRef>
              <c:f>Chur!$J$25:$P$25</c:f>
              <c:numCache>
                <c:formatCode>0.0%</c:formatCode>
                <c:ptCount val="7"/>
                <c:pt idx="0">
                  <c:v>0.14387870931320099</c:v>
                </c:pt>
                <c:pt idx="1">
                  <c:v>0.14734864339555601</c:v>
                </c:pt>
                <c:pt idx="2">
                  <c:v>0.15054854978975299</c:v>
                </c:pt>
                <c:pt idx="3">
                  <c:v>0.148635580838169</c:v>
                </c:pt>
                <c:pt idx="4">
                  <c:v>0.16106817088838199</c:v>
                </c:pt>
                <c:pt idx="5">
                  <c:v>0.13774629083803999</c:v>
                </c:pt>
                <c:pt idx="6">
                  <c:v>0.11077405493689801</c:v>
                </c:pt>
              </c:numCache>
            </c:numRef>
          </c:val>
          <c:extLst>
            <c:ext xmlns:c16="http://schemas.microsoft.com/office/drawing/2014/chart" uri="{C3380CC4-5D6E-409C-BE32-E72D297353CC}">
              <c16:uniqueId val="{00000000-3AC1-430C-B05F-A9452F27F9D2}"/>
            </c:ext>
          </c:extLst>
        </c:ser>
        <c:ser>
          <c:idx val="1"/>
          <c:order val="1"/>
          <c:tx>
            <c:strRef>
              <c:f>Chur!$H$26</c:f>
              <c:strCache>
                <c:ptCount val="1"/>
                <c:pt idx="0">
                  <c:v>2025</c:v>
                </c:pt>
              </c:strCache>
            </c:strRef>
          </c:tx>
          <c:spPr>
            <a:solidFill>
              <a:schemeClr val="bg1">
                <a:lumMod val="65000"/>
              </a:schemeClr>
            </a:solidFill>
            <a:ln>
              <a:noFill/>
            </a:ln>
            <a:effectLst/>
          </c:spPr>
          <c:invertIfNegative val="0"/>
          <c:val>
            <c:numRef>
              <c:f>Chur!$J$26:$P$26</c:f>
              <c:numCache>
                <c:formatCode>0.0%</c:formatCode>
                <c:ptCount val="7"/>
                <c:pt idx="0">
                  <c:v>0.14300000000000002</c:v>
                </c:pt>
                <c:pt idx="1">
                  <c:v>0.14599999999999999</c:v>
                </c:pt>
                <c:pt idx="2">
                  <c:v>0.15</c:v>
                </c:pt>
                <c:pt idx="3">
                  <c:v>0.14899999999999999</c:v>
                </c:pt>
                <c:pt idx="4">
                  <c:v>0.16200000000000001</c:v>
                </c:pt>
                <c:pt idx="5">
                  <c:v>0.13800000000000001</c:v>
                </c:pt>
                <c:pt idx="6">
                  <c:v>0.11199999999999999</c:v>
                </c:pt>
              </c:numCache>
            </c:numRef>
          </c:val>
          <c:extLst>
            <c:ext xmlns:c16="http://schemas.microsoft.com/office/drawing/2014/chart" uri="{C3380CC4-5D6E-409C-BE32-E72D297353CC}">
              <c16:uniqueId val="{00000001-3AC1-430C-B05F-A9452F27F9D2}"/>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a:t>Tagesgang 0.00 bis 23.59</a:t>
            </a:r>
            <a:r>
              <a:rPr lang="de-CH" baseline="0"/>
              <a:t> Uhr in Prozent</a:t>
            </a:r>
            <a:r>
              <a:rPr lang="de-CH"/>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Chur!$H$52</c:f>
              <c:strCache>
                <c:ptCount val="1"/>
                <c:pt idx="0">
                  <c:v>2024</c:v>
                </c:pt>
              </c:strCache>
            </c:strRef>
          </c:tx>
          <c:spPr>
            <a:solidFill>
              <a:schemeClr val="bg1">
                <a:lumMod val="85000"/>
              </a:schemeClr>
            </a:solidFill>
            <a:ln>
              <a:noFill/>
            </a:ln>
            <a:effectLst/>
          </c:spPr>
          <c:invertIfNegative val="0"/>
          <c:cat>
            <c:strRef>
              <c:f>Chur!$J$51:$AG$51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Chur!$J$52:$AG$52</c:f>
              <c:numCache>
                <c:formatCode>0.0%</c:formatCode>
                <c:ptCount val="24"/>
                <c:pt idx="0">
                  <c:v>4.4225752542043101E-3</c:v>
                </c:pt>
                <c:pt idx="1">
                  <c:v>2.0260617287280801E-3</c:v>
                </c:pt>
                <c:pt idx="2">
                  <c:v>1.3343381912457901E-3</c:v>
                </c:pt>
                <c:pt idx="3">
                  <c:v>1.14487754130466E-3</c:v>
                </c:pt>
                <c:pt idx="4">
                  <c:v>2.3983640051525902E-3</c:v>
                </c:pt>
                <c:pt idx="5">
                  <c:v>9.0523330598656498E-3</c:v>
                </c:pt>
                <c:pt idx="6">
                  <c:v>2.6803201699936E-2</c:v>
                </c:pt>
                <c:pt idx="7">
                  <c:v>6.5246703459421906E-2</c:v>
                </c:pt>
                <c:pt idx="8">
                  <c:v>5.4336915838262695E-2</c:v>
                </c:pt>
                <c:pt idx="9">
                  <c:v>5.2050505853529799E-2</c:v>
                </c:pt>
                <c:pt idx="10">
                  <c:v>5.5465566096251598E-2</c:v>
                </c:pt>
                <c:pt idx="11">
                  <c:v>6.7435536227374401E-2</c:v>
                </c:pt>
                <c:pt idx="12">
                  <c:v>8.2956149823660008E-2</c:v>
                </c:pt>
                <c:pt idx="13">
                  <c:v>7.0551245796297304E-2</c:v>
                </c:pt>
                <c:pt idx="14">
                  <c:v>6.7445998554775399E-2</c:v>
                </c:pt>
                <c:pt idx="15">
                  <c:v>7.5597575046025392E-2</c:v>
                </c:pt>
                <c:pt idx="16">
                  <c:v>9.1706997040869501E-2</c:v>
                </c:pt>
                <c:pt idx="17">
                  <c:v>8.9359094193045288E-2</c:v>
                </c:pt>
                <c:pt idx="18">
                  <c:v>6.7839581347478001E-2</c:v>
                </c:pt>
                <c:pt idx="19">
                  <c:v>4.27302802743635E-2</c:v>
                </c:pt>
                <c:pt idx="20">
                  <c:v>2.8997941768393799E-2</c:v>
                </c:pt>
                <c:pt idx="21">
                  <c:v>2.05264458100194E-2</c:v>
                </c:pt>
                <c:pt idx="22">
                  <c:v>1.3662447312039501E-2</c:v>
                </c:pt>
                <c:pt idx="23">
                  <c:v>6.9092640777554505E-3</c:v>
                </c:pt>
              </c:numCache>
            </c:numRef>
          </c:val>
          <c:extLst>
            <c:ext xmlns:c16="http://schemas.microsoft.com/office/drawing/2014/chart" uri="{C3380CC4-5D6E-409C-BE32-E72D297353CC}">
              <c16:uniqueId val="{00000000-F566-45E8-A7AB-832DCB84F6F2}"/>
            </c:ext>
          </c:extLst>
        </c:ser>
        <c:ser>
          <c:idx val="1"/>
          <c:order val="1"/>
          <c:tx>
            <c:strRef>
              <c:f>Chur!$H$53</c:f>
              <c:strCache>
                <c:ptCount val="1"/>
                <c:pt idx="0">
                  <c:v>2025</c:v>
                </c:pt>
              </c:strCache>
            </c:strRef>
          </c:tx>
          <c:spPr>
            <a:solidFill>
              <a:schemeClr val="bg1">
                <a:lumMod val="65000"/>
              </a:schemeClr>
            </a:solidFill>
            <a:ln>
              <a:noFill/>
            </a:ln>
            <a:effectLst/>
          </c:spPr>
          <c:invertIfNegative val="0"/>
          <c:val>
            <c:numRef>
              <c:f>Chur!$J$53:$AG$53</c:f>
              <c:numCache>
                <c:formatCode>0.0%</c:formatCode>
                <c:ptCount val="24"/>
                <c:pt idx="0">
                  <c:v>2E-3</c:v>
                </c:pt>
                <c:pt idx="1">
                  <c:v>1E-3</c:v>
                </c:pt>
                <c:pt idx="2">
                  <c:v>0</c:v>
                </c:pt>
                <c:pt idx="3">
                  <c:v>1E-3</c:v>
                </c:pt>
                <c:pt idx="4">
                  <c:v>2E-3</c:v>
                </c:pt>
                <c:pt idx="5">
                  <c:v>0.01</c:v>
                </c:pt>
                <c:pt idx="6">
                  <c:v>3.2000000000000001E-2</c:v>
                </c:pt>
                <c:pt idx="7">
                  <c:v>8.1000000000000003E-2</c:v>
                </c:pt>
                <c:pt idx="8">
                  <c:v>5.7000000000000002E-2</c:v>
                </c:pt>
                <c:pt idx="9">
                  <c:v>5.0999999999999997E-2</c:v>
                </c:pt>
                <c:pt idx="10">
                  <c:v>5.2999999999999999E-2</c:v>
                </c:pt>
                <c:pt idx="11">
                  <c:v>6.8000000000000005E-2</c:v>
                </c:pt>
                <c:pt idx="12">
                  <c:v>8.4000000000000005E-2</c:v>
                </c:pt>
                <c:pt idx="13">
                  <c:v>6.8000000000000005E-2</c:v>
                </c:pt>
                <c:pt idx="14">
                  <c:v>6.3E-2</c:v>
                </c:pt>
                <c:pt idx="15">
                  <c:v>7.2000000000000008E-2</c:v>
                </c:pt>
                <c:pt idx="16">
                  <c:v>9.4E-2</c:v>
                </c:pt>
                <c:pt idx="17">
                  <c:v>9.3000000000000013E-2</c:v>
                </c:pt>
                <c:pt idx="18">
                  <c:v>6.7000000000000004E-2</c:v>
                </c:pt>
                <c:pt idx="19">
                  <c:v>0.04</c:v>
                </c:pt>
                <c:pt idx="20">
                  <c:v>2.6000000000000002E-2</c:v>
                </c:pt>
                <c:pt idx="21">
                  <c:v>1.8000000000000002E-2</c:v>
                </c:pt>
                <c:pt idx="22">
                  <c:v>1.2E-2</c:v>
                </c:pt>
                <c:pt idx="23">
                  <c:v>6.0000000000000001E-3</c:v>
                </c:pt>
              </c:numCache>
            </c:numRef>
          </c:val>
          <c:extLst>
            <c:ext xmlns:c16="http://schemas.microsoft.com/office/drawing/2014/chart" uri="{C3380CC4-5D6E-409C-BE32-E72D297353CC}">
              <c16:uniqueId val="{00000001-F566-45E8-A7AB-832DCB84F6F2}"/>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baseline="0">
                <a:latin typeface="SBB Light" pitchFamily="2" charset="0"/>
              </a:rPr>
              <a:t>Usagers par jour (lun-dim) en %</a:t>
            </a:r>
            <a:endParaRPr lang="en-US">
              <a:latin typeface="SBB Light"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'Fribourg Freiburg'!$H$25</c:f>
              <c:strCache>
                <c:ptCount val="1"/>
                <c:pt idx="0">
                  <c:v>2024</c:v>
                </c:pt>
              </c:strCache>
            </c:strRef>
          </c:tx>
          <c:spPr>
            <a:solidFill>
              <a:schemeClr val="bg1">
                <a:lumMod val="85000"/>
              </a:schemeClr>
            </a:solidFill>
            <a:ln>
              <a:noFill/>
            </a:ln>
            <a:effectLst/>
          </c:spPr>
          <c:invertIfNegative val="0"/>
          <c:cat>
            <c:strRef>
              <c:f>'Fribourg Freiburg'!$J$24:$P$24</c:f>
              <c:strCache>
                <c:ptCount val="7"/>
                <c:pt idx="0">
                  <c:v>Lundi</c:v>
                </c:pt>
                <c:pt idx="1">
                  <c:v>Mardi </c:v>
                </c:pt>
                <c:pt idx="2">
                  <c:v>Mercredi </c:v>
                </c:pt>
                <c:pt idx="3">
                  <c:v>Jeudi </c:v>
                </c:pt>
                <c:pt idx="4">
                  <c:v>Vendredi </c:v>
                </c:pt>
                <c:pt idx="5">
                  <c:v>Samedi</c:v>
                </c:pt>
                <c:pt idx="6">
                  <c:v>Dimanche</c:v>
                </c:pt>
              </c:strCache>
            </c:strRef>
          </c:cat>
          <c:val>
            <c:numRef>
              <c:f>'Fribourg Freiburg'!$J$25:$P$25</c:f>
              <c:numCache>
                <c:formatCode>0.0%</c:formatCode>
                <c:ptCount val="7"/>
                <c:pt idx="0">
                  <c:v>0.148378820768445</c:v>
                </c:pt>
                <c:pt idx="1">
                  <c:v>0.15291387757598898</c:v>
                </c:pt>
                <c:pt idx="2">
                  <c:v>0.15018759743666299</c:v>
                </c:pt>
                <c:pt idx="3">
                  <c:v>0.15316329689518801</c:v>
                </c:pt>
                <c:pt idx="4">
                  <c:v>0.16041202848070199</c:v>
                </c:pt>
                <c:pt idx="5">
                  <c:v>0.126716136530893</c:v>
                </c:pt>
                <c:pt idx="6">
                  <c:v>0.10822824231212</c:v>
                </c:pt>
              </c:numCache>
            </c:numRef>
          </c:val>
          <c:extLst>
            <c:ext xmlns:c16="http://schemas.microsoft.com/office/drawing/2014/chart" uri="{C3380CC4-5D6E-409C-BE32-E72D297353CC}">
              <c16:uniqueId val="{00000000-E171-49E5-AF7C-39191277CD5F}"/>
            </c:ext>
          </c:extLst>
        </c:ser>
        <c:ser>
          <c:idx val="1"/>
          <c:order val="1"/>
          <c:tx>
            <c:strRef>
              <c:f>'Fribourg Freiburg'!$H$26</c:f>
              <c:strCache>
                <c:ptCount val="1"/>
                <c:pt idx="0">
                  <c:v>2025</c:v>
                </c:pt>
              </c:strCache>
            </c:strRef>
          </c:tx>
          <c:spPr>
            <a:solidFill>
              <a:schemeClr val="bg1">
                <a:lumMod val="65000"/>
              </a:schemeClr>
            </a:solidFill>
            <a:ln>
              <a:noFill/>
            </a:ln>
            <a:effectLst/>
          </c:spPr>
          <c:invertIfNegative val="0"/>
          <c:val>
            <c:numRef>
              <c:f>'Fribourg Freiburg'!$J$26:$P$26</c:f>
              <c:numCache>
                <c:formatCode>0.0%</c:formatCode>
                <c:ptCount val="7"/>
                <c:pt idx="0">
                  <c:v>0.14499999999999999</c:v>
                </c:pt>
                <c:pt idx="1">
                  <c:v>0.14800000000000002</c:v>
                </c:pt>
                <c:pt idx="2">
                  <c:v>0.14800000000000002</c:v>
                </c:pt>
                <c:pt idx="3">
                  <c:v>0.153</c:v>
                </c:pt>
                <c:pt idx="4">
                  <c:v>0.16200000000000001</c:v>
                </c:pt>
                <c:pt idx="5">
                  <c:v>0.13</c:v>
                </c:pt>
                <c:pt idx="6">
                  <c:v>0.113</c:v>
                </c:pt>
              </c:numCache>
            </c:numRef>
          </c:val>
          <c:extLst>
            <c:ext xmlns:c16="http://schemas.microsoft.com/office/drawing/2014/chart" uri="{C3380CC4-5D6E-409C-BE32-E72D297353CC}">
              <c16:uniqueId val="{00000001-E171-49E5-AF7C-39191277CD5F}"/>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a:t>Usagers par heure de 0h00 à 23h59 en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'Fribourg Freiburg'!$H$52</c:f>
              <c:strCache>
                <c:ptCount val="1"/>
                <c:pt idx="0">
                  <c:v>2024</c:v>
                </c:pt>
              </c:strCache>
            </c:strRef>
          </c:tx>
          <c:spPr>
            <a:solidFill>
              <a:schemeClr val="bg1">
                <a:lumMod val="85000"/>
              </a:schemeClr>
            </a:solidFill>
            <a:ln>
              <a:noFill/>
            </a:ln>
            <a:effectLst/>
          </c:spPr>
          <c:invertIfNegative val="0"/>
          <c:cat>
            <c:strRef>
              <c:f>'Fribourg Freiburg'!$J$51:$AG$51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'Fribourg Freiburg'!$J$52:$AG$52</c:f>
              <c:numCache>
                <c:formatCode>0.0%</c:formatCode>
                <c:ptCount val="24"/>
                <c:pt idx="0">
                  <c:v>4.2180690440131001E-3</c:v>
                </c:pt>
                <c:pt idx="1">
                  <c:v>1.9846029218486098E-3</c:v>
                </c:pt>
                <c:pt idx="2">
                  <c:v>5.9486183226342205E-4</c:v>
                </c:pt>
                <c:pt idx="3">
                  <c:v>1.3182798130699099E-3</c:v>
                </c:pt>
                <c:pt idx="4">
                  <c:v>1.95967025857674E-3</c:v>
                </c:pt>
                <c:pt idx="5">
                  <c:v>1.5358057143068999E-2</c:v>
                </c:pt>
                <c:pt idx="6">
                  <c:v>4.1234639533008405E-2</c:v>
                </c:pt>
                <c:pt idx="7">
                  <c:v>5.4414193636887702E-2</c:v>
                </c:pt>
                <c:pt idx="8">
                  <c:v>4.2031187146980405E-2</c:v>
                </c:pt>
                <c:pt idx="9">
                  <c:v>3.9849440080970903E-2</c:v>
                </c:pt>
                <c:pt idx="10">
                  <c:v>4.3798069525982794E-2</c:v>
                </c:pt>
                <c:pt idx="11">
                  <c:v>5.7844427596101998E-2</c:v>
                </c:pt>
                <c:pt idx="12">
                  <c:v>5.9228051377969902E-2</c:v>
                </c:pt>
                <c:pt idx="13">
                  <c:v>5.5150865784414999E-2</c:v>
                </c:pt>
                <c:pt idx="14">
                  <c:v>6.0046936433757893E-2</c:v>
                </c:pt>
                <c:pt idx="15">
                  <c:v>8.5430426747093793E-2</c:v>
                </c:pt>
                <c:pt idx="16">
                  <c:v>0.114468730362052</c:v>
                </c:pt>
                <c:pt idx="17">
                  <c:v>9.9031518964580803E-2</c:v>
                </c:pt>
                <c:pt idx="18">
                  <c:v>7.0916372696045796E-2</c:v>
                </c:pt>
                <c:pt idx="19">
                  <c:v>5.4947418959575695E-2</c:v>
                </c:pt>
                <c:pt idx="20">
                  <c:v>4.08492491468209E-2</c:v>
                </c:pt>
                <c:pt idx="21">
                  <c:v>2.71529679137942E-2</c:v>
                </c:pt>
                <c:pt idx="22">
                  <c:v>1.6633515802118099E-2</c:v>
                </c:pt>
                <c:pt idx="23">
                  <c:v>1.1538447279003E-2</c:v>
                </c:pt>
              </c:numCache>
            </c:numRef>
          </c:val>
          <c:extLst>
            <c:ext xmlns:c16="http://schemas.microsoft.com/office/drawing/2014/chart" uri="{C3380CC4-5D6E-409C-BE32-E72D297353CC}">
              <c16:uniqueId val="{00000000-804C-4FA9-AFAB-E4B1DEB70B9F}"/>
            </c:ext>
          </c:extLst>
        </c:ser>
        <c:ser>
          <c:idx val="1"/>
          <c:order val="1"/>
          <c:tx>
            <c:strRef>
              <c:f>'Fribourg Freiburg'!$H$53</c:f>
              <c:strCache>
                <c:ptCount val="1"/>
                <c:pt idx="0">
                  <c:v>2025</c:v>
                </c:pt>
              </c:strCache>
            </c:strRef>
          </c:tx>
          <c:spPr>
            <a:solidFill>
              <a:schemeClr val="bg1">
                <a:lumMod val="65000"/>
              </a:schemeClr>
            </a:solidFill>
            <a:ln>
              <a:noFill/>
            </a:ln>
            <a:effectLst/>
          </c:spPr>
          <c:invertIfNegative val="0"/>
          <c:val>
            <c:numRef>
              <c:f>'Fribourg Freiburg'!$J$53:$AG$53</c:f>
              <c:numCache>
                <c:formatCode>0.0%</c:formatCode>
                <c:ptCount val="24"/>
                <c:pt idx="0">
                  <c:v>2E-3</c:v>
                </c:pt>
                <c:pt idx="1">
                  <c:v>0</c:v>
                </c:pt>
                <c:pt idx="2">
                  <c:v>0</c:v>
                </c:pt>
                <c:pt idx="3">
                  <c:v>0</c:v>
                </c:pt>
                <c:pt idx="4">
                  <c:v>2E-3</c:v>
                </c:pt>
                <c:pt idx="5">
                  <c:v>1.7000000000000001E-2</c:v>
                </c:pt>
                <c:pt idx="6">
                  <c:v>4.9000000000000002E-2</c:v>
                </c:pt>
                <c:pt idx="7">
                  <c:v>6.2E-2</c:v>
                </c:pt>
                <c:pt idx="8">
                  <c:v>4.4000000000000004E-2</c:v>
                </c:pt>
                <c:pt idx="9">
                  <c:v>3.9E-2</c:v>
                </c:pt>
                <c:pt idx="10">
                  <c:v>4.0999999999999995E-2</c:v>
                </c:pt>
                <c:pt idx="11">
                  <c:v>5.5E-2</c:v>
                </c:pt>
                <c:pt idx="12">
                  <c:v>5.9000000000000004E-2</c:v>
                </c:pt>
                <c:pt idx="13">
                  <c:v>5.4000000000000006E-2</c:v>
                </c:pt>
                <c:pt idx="14">
                  <c:v>5.5999999999999994E-2</c:v>
                </c:pt>
                <c:pt idx="15">
                  <c:v>8.6999999999999994E-2</c:v>
                </c:pt>
                <c:pt idx="16">
                  <c:v>0.121</c:v>
                </c:pt>
                <c:pt idx="17">
                  <c:v>0.10099999999999999</c:v>
                </c:pt>
                <c:pt idx="18">
                  <c:v>6.8000000000000005E-2</c:v>
                </c:pt>
                <c:pt idx="19">
                  <c:v>5.4000000000000006E-2</c:v>
                </c:pt>
                <c:pt idx="20">
                  <c:v>3.9E-2</c:v>
                </c:pt>
                <c:pt idx="21">
                  <c:v>2.6000000000000002E-2</c:v>
                </c:pt>
                <c:pt idx="22">
                  <c:v>1.4999999999999999E-2</c:v>
                </c:pt>
                <c:pt idx="23">
                  <c:v>9.0000000000000011E-3</c:v>
                </c:pt>
              </c:numCache>
            </c:numRef>
          </c:val>
          <c:extLst>
            <c:ext xmlns:c16="http://schemas.microsoft.com/office/drawing/2014/chart" uri="{C3380CC4-5D6E-409C-BE32-E72D297353CC}">
              <c16:uniqueId val="{00000001-804C-4FA9-AFAB-E4B1DEB70B9F}"/>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sz="1400" b="0" i="0" u="none" strike="noStrike" kern="1200" spc="0" baseline="0">
                <a:solidFill>
                  <a:sysClr val="windowText" lastClr="000000">
                    <a:lumMod val="65000"/>
                    <a:lumOff val="35000"/>
                  </a:sysClr>
                </a:solidFill>
                <a:latin typeface="SBB Light" pitchFamily="2" charset="0"/>
              </a:rPr>
              <a:t>Usagers par jour (lun-dim) en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Genève!$H$25</c:f>
              <c:strCache>
                <c:ptCount val="1"/>
                <c:pt idx="0">
                  <c:v>2024</c:v>
                </c:pt>
              </c:strCache>
            </c:strRef>
          </c:tx>
          <c:spPr>
            <a:solidFill>
              <a:schemeClr val="bg1">
                <a:lumMod val="85000"/>
              </a:schemeClr>
            </a:solidFill>
            <a:ln>
              <a:noFill/>
            </a:ln>
            <a:effectLst/>
          </c:spPr>
          <c:invertIfNegative val="0"/>
          <c:cat>
            <c:strRef>
              <c:f>Genève!$J$24:$P$24</c:f>
              <c:strCache>
                <c:ptCount val="7"/>
                <c:pt idx="0">
                  <c:v>Lundi</c:v>
                </c:pt>
                <c:pt idx="1">
                  <c:v>Mardi </c:v>
                </c:pt>
                <c:pt idx="2">
                  <c:v>Mercredi </c:v>
                </c:pt>
                <c:pt idx="3">
                  <c:v>Jeudi </c:v>
                </c:pt>
                <c:pt idx="4">
                  <c:v>Vendredi </c:v>
                </c:pt>
                <c:pt idx="5">
                  <c:v>Samedi</c:v>
                </c:pt>
                <c:pt idx="6">
                  <c:v>Dimanche</c:v>
                </c:pt>
              </c:strCache>
            </c:strRef>
          </c:cat>
          <c:val>
            <c:numRef>
              <c:f>Genève!$J$25:$P$25</c:f>
              <c:numCache>
                <c:formatCode>0.0%</c:formatCode>
                <c:ptCount val="7"/>
                <c:pt idx="0">
                  <c:v>0.14845159401150501</c:v>
                </c:pt>
                <c:pt idx="1">
                  <c:v>0.14940877417797899</c:v>
                </c:pt>
                <c:pt idx="2">
                  <c:v>0.145492873303117</c:v>
                </c:pt>
                <c:pt idx="3">
                  <c:v>0.150894078261573</c:v>
                </c:pt>
                <c:pt idx="4">
                  <c:v>0.15566015564039801</c:v>
                </c:pt>
                <c:pt idx="5">
                  <c:v>0.13008553630072001</c:v>
                </c:pt>
                <c:pt idx="6">
                  <c:v>0.12000698830470799</c:v>
                </c:pt>
              </c:numCache>
            </c:numRef>
          </c:val>
          <c:extLst>
            <c:ext xmlns:c16="http://schemas.microsoft.com/office/drawing/2014/chart" uri="{C3380CC4-5D6E-409C-BE32-E72D297353CC}">
              <c16:uniqueId val="{00000000-1E1B-4C00-A8F2-37EC8042261F}"/>
            </c:ext>
          </c:extLst>
        </c:ser>
        <c:ser>
          <c:idx val="1"/>
          <c:order val="1"/>
          <c:tx>
            <c:strRef>
              <c:f>Genève!$H$26</c:f>
              <c:strCache>
                <c:ptCount val="1"/>
                <c:pt idx="0">
                  <c:v>2025</c:v>
                </c:pt>
              </c:strCache>
            </c:strRef>
          </c:tx>
          <c:spPr>
            <a:solidFill>
              <a:schemeClr val="bg1">
                <a:lumMod val="65000"/>
              </a:schemeClr>
            </a:solidFill>
            <a:ln>
              <a:noFill/>
            </a:ln>
            <a:effectLst/>
          </c:spPr>
          <c:invertIfNegative val="0"/>
          <c:val>
            <c:numRef>
              <c:f>Genève!$J$26:$P$26</c:f>
              <c:numCache>
                <c:formatCode>0.0%</c:formatCode>
                <c:ptCount val="7"/>
                <c:pt idx="0">
                  <c:v>0.14599999999999999</c:v>
                </c:pt>
                <c:pt idx="1">
                  <c:v>0.14800000000000002</c:v>
                </c:pt>
                <c:pt idx="2">
                  <c:v>0.14599999999999999</c:v>
                </c:pt>
                <c:pt idx="3">
                  <c:v>0.152</c:v>
                </c:pt>
                <c:pt idx="4">
                  <c:v>0.157</c:v>
                </c:pt>
                <c:pt idx="5">
                  <c:v>0.13</c:v>
                </c:pt>
                <c:pt idx="6">
                  <c:v>0.121</c:v>
                </c:pt>
              </c:numCache>
            </c:numRef>
          </c:val>
          <c:extLst>
            <c:ext xmlns:c16="http://schemas.microsoft.com/office/drawing/2014/chart" uri="{C3380CC4-5D6E-409C-BE32-E72D297353CC}">
              <c16:uniqueId val="{00000001-1E1B-4C00-A8F2-37EC8042261F}"/>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sz="1400" b="0" i="0" u="none" strike="noStrike" kern="1200" spc="0" baseline="0">
                <a:solidFill>
                  <a:sysClr val="windowText" lastClr="000000">
                    <a:lumMod val="65000"/>
                    <a:lumOff val="35000"/>
                  </a:sysClr>
                </a:solidFill>
                <a:latin typeface="SBB Light" pitchFamily="2" charset="0"/>
              </a:rPr>
              <a:t>Usagers par heure de 0h00 à 23h59 en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Genève!$H$52</c:f>
              <c:strCache>
                <c:ptCount val="1"/>
                <c:pt idx="0">
                  <c:v>2024</c:v>
                </c:pt>
              </c:strCache>
            </c:strRef>
          </c:tx>
          <c:spPr>
            <a:solidFill>
              <a:schemeClr val="bg1">
                <a:lumMod val="85000"/>
              </a:schemeClr>
            </a:solidFill>
            <a:ln>
              <a:noFill/>
            </a:ln>
            <a:effectLst/>
          </c:spPr>
          <c:invertIfNegative val="0"/>
          <c:cat>
            <c:strRef>
              <c:f>Genève!$J$51:$AG$51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Genève!$J$52:$AG$52</c:f>
              <c:numCache>
                <c:formatCode>0.0%</c:formatCode>
                <c:ptCount val="24"/>
                <c:pt idx="0">
                  <c:v>7.6834647812374403E-3</c:v>
                </c:pt>
                <c:pt idx="1">
                  <c:v>3.5076270117519299E-3</c:v>
                </c:pt>
                <c:pt idx="2">
                  <c:v>1.7941961458147098E-3</c:v>
                </c:pt>
                <c:pt idx="3">
                  <c:v>1.62634985690657E-3</c:v>
                </c:pt>
                <c:pt idx="4">
                  <c:v>3.7640919086730402E-3</c:v>
                </c:pt>
                <c:pt idx="5">
                  <c:v>9.0375438850176203E-3</c:v>
                </c:pt>
                <c:pt idx="6">
                  <c:v>2.2104423769818703E-2</c:v>
                </c:pt>
                <c:pt idx="7">
                  <c:v>4.7342209732436101E-2</c:v>
                </c:pt>
                <c:pt idx="8">
                  <c:v>6.23120419577365E-2</c:v>
                </c:pt>
                <c:pt idx="9">
                  <c:v>4.80814311098368E-2</c:v>
                </c:pt>
                <c:pt idx="10">
                  <c:v>4.7107701087649598E-2</c:v>
                </c:pt>
                <c:pt idx="11">
                  <c:v>5.6654620102195394E-2</c:v>
                </c:pt>
                <c:pt idx="12">
                  <c:v>6.2585800709878001E-2</c:v>
                </c:pt>
                <c:pt idx="13">
                  <c:v>5.9548034187141094E-2</c:v>
                </c:pt>
                <c:pt idx="14">
                  <c:v>6.09089250197462E-2</c:v>
                </c:pt>
                <c:pt idx="15">
                  <c:v>6.5181780325018993E-2</c:v>
                </c:pt>
                <c:pt idx="16">
                  <c:v>7.7800987439453101E-2</c:v>
                </c:pt>
                <c:pt idx="17">
                  <c:v>9.2146785944447293E-2</c:v>
                </c:pt>
                <c:pt idx="18">
                  <c:v>8.5632921455757099E-2</c:v>
                </c:pt>
                <c:pt idx="19">
                  <c:v>6.2965372725318602E-2</c:v>
                </c:pt>
                <c:pt idx="20">
                  <c:v>4.62776952370028E-2</c:v>
                </c:pt>
                <c:pt idx="21">
                  <c:v>3.6001871638227899E-2</c:v>
                </c:pt>
                <c:pt idx="22">
                  <c:v>2.35860243891967E-2</c:v>
                </c:pt>
                <c:pt idx="23">
                  <c:v>1.6348099579737801E-2</c:v>
                </c:pt>
              </c:numCache>
            </c:numRef>
          </c:val>
          <c:extLst>
            <c:ext xmlns:c16="http://schemas.microsoft.com/office/drawing/2014/chart" uri="{C3380CC4-5D6E-409C-BE32-E72D297353CC}">
              <c16:uniqueId val="{00000000-166E-4FD3-844E-20FF1ADFC4D4}"/>
            </c:ext>
          </c:extLst>
        </c:ser>
        <c:ser>
          <c:idx val="1"/>
          <c:order val="1"/>
          <c:tx>
            <c:strRef>
              <c:f>Genève!$H$53</c:f>
              <c:strCache>
                <c:ptCount val="1"/>
                <c:pt idx="0">
                  <c:v>2025</c:v>
                </c:pt>
              </c:strCache>
            </c:strRef>
          </c:tx>
          <c:spPr>
            <a:solidFill>
              <a:schemeClr val="bg1">
                <a:lumMod val="65000"/>
              </a:schemeClr>
            </a:solidFill>
            <a:ln>
              <a:noFill/>
            </a:ln>
            <a:effectLst/>
          </c:spPr>
          <c:invertIfNegative val="0"/>
          <c:val>
            <c:numRef>
              <c:f>Genève!$J$53:$AG$53</c:f>
              <c:numCache>
                <c:formatCode>0.0%</c:formatCode>
                <c:ptCount val="24"/>
                <c:pt idx="0">
                  <c:v>5.0000000000000001E-3</c:v>
                </c:pt>
                <c:pt idx="1">
                  <c:v>2E-3</c:v>
                </c:pt>
                <c:pt idx="2">
                  <c:v>1E-3</c:v>
                </c:pt>
                <c:pt idx="3">
                  <c:v>1E-3</c:v>
                </c:pt>
                <c:pt idx="4">
                  <c:v>3.0000000000000001E-3</c:v>
                </c:pt>
                <c:pt idx="5">
                  <c:v>0.01</c:v>
                </c:pt>
                <c:pt idx="6">
                  <c:v>2.6000000000000002E-2</c:v>
                </c:pt>
                <c:pt idx="7">
                  <c:v>5.4000000000000006E-2</c:v>
                </c:pt>
                <c:pt idx="8">
                  <c:v>7.0999999999999994E-2</c:v>
                </c:pt>
                <c:pt idx="9">
                  <c:v>5.2000000000000005E-2</c:v>
                </c:pt>
                <c:pt idx="10">
                  <c:v>4.4999999999999998E-2</c:v>
                </c:pt>
                <c:pt idx="11">
                  <c:v>5.2999999999999999E-2</c:v>
                </c:pt>
                <c:pt idx="12">
                  <c:v>6.0999999999999999E-2</c:v>
                </c:pt>
                <c:pt idx="13">
                  <c:v>5.7000000000000002E-2</c:v>
                </c:pt>
                <c:pt idx="14">
                  <c:v>5.7000000000000002E-2</c:v>
                </c:pt>
                <c:pt idx="15">
                  <c:v>6.2E-2</c:v>
                </c:pt>
                <c:pt idx="16">
                  <c:v>7.9000000000000001E-2</c:v>
                </c:pt>
                <c:pt idx="17">
                  <c:v>9.6000000000000002E-2</c:v>
                </c:pt>
                <c:pt idx="18">
                  <c:v>8.5000000000000006E-2</c:v>
                </c:pt>
                <c:pt idx="19">
                  <c:v>6.2E-2</c:v>
                </c:pt>
                <c:pt idx="20">
                  <c:v>4.2999999999999997E-2</c:v>
                </c:pt>
                <c:pt idx="21">
                  <c:v>3.5000000000000003E-2</c:v>
                </c:pt>
                <c:pt idx="22">
                  <c:v>2.4E-2</c:v>
                </c:pt>
                <c:pt idx="23">
                  <c:v>1.6E-2</c:v>
                </c:pt>
              </c:numCache>
            </c:numRef>
          </c:val>
          <c:extLst>
            <c:ext xmlns:c16="http://schemas.microsoft.com/office/drawing/2014/chart" uri="{C3380CC4-5D6E-409C-BE32-E72D297353CC}">
              <c16:uniqueId val="{00000001-166E-4FD3-844E-20FF1ADFC4D4}"/>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sz="1400" b="0" i="0" u="none" strike="noStrike" kern="1200" spc="0" baseline="0">
                <a:solidFill>
                  <a:sysClr val="windowText" lastClr="000000">
                    <a:lumMod val="65000"/>
                    <a:lumOff val="35000"/>
                  </a:sysClr>
                </a:solidFill>
                <a:latin typeface="SBB Light" pitchFamily="2" charset="0"/>
              </a:rPr>
              <a:t>Usagers par jour (lun-dim) en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'Genève-Aéroport'!$H$25</c:f>
              <c:strCache>
                <c:ptCount val="1"/>
                <c:pt idx="0">
                  <c:v>2024</c:v>
                </c:pt>
              </c:strCache>
            </c:strRef>
          </c:tx>
          <c:spPr>
            <a:solidFill>
              <a:schemeClr val="bg1">
                <a:lumMod val="85000"/>
              </a:schemeClr>
            </a:solidFill>
            <a:ln>
              <a:noFill/>
            </a:ln>
            <a:effectLst/>
          </c:spPr>
          <c:invertIfNegative val="0"/>
          <c:cat>
            <c:strRef>
              <c:f>'Genève-Aéroport'!$J$24:$P$24</c:f>
              <c:strCache>
                <c:ptCount val="7"/>
                <c:pt idx="0">
                  <c:v>Lundi</c:v>
                </c:pt>
                <c:pt idx="1">
                  <c:v>Mardi </c:v>
                </c:pt>
                <c:pt idx="2">
                  <c:v>Mercredi </c:v>
                </c:pt>
                <c:pt idx="3">
                  <c:v>Jeudi </c:v>
                </c:pt>
                <c:pt idx="4">
                  <c:v>Vendredi </c:v>
                </c:pt>
                <c:pt idx="5">
                  <c:v>Samedi</c:v>
                </c:pt>
                <c:pt idx="6">
                  <c:v>Dimanche</c:v>
                </c:pt>
              </c:strCache>
            </c:strRef>
          </c:cat>
          <c:val>
            <c:numRef>
              <c:f>'Genève-Aéroport'!$J$25:$P$25</c:f>
              <c:numCache>
                <c:formatCode>0.0%</c:formatCode>
                <c:ptCount val="7"/>
                <c:pt idx="0">
                  <c:v>0.14721340329549901</c:v>
                </c:pt>
                <c:pt idx="1">
                  <c:v>0.12939448693258598</c:v>
                </c:pt>
                <c:pt idx="2">
                  <c:v>0.12785320459782601</c:v>
                </c:pt>
                <c:pt idx="3">
                  <c:v>0.1402218745247</c:v>
                </c:pt>
                <c:pt idx="4">
                  <c:v>0.15294064439826099</c:v>
                </c:pt>
                <c:pt idx="5">
                  <c:v>0.139500176722721</c:v>
                </c:pt>
                <c:pt idx="6">
                  <c:v>0.16287620952840601</c:v>
                </c:pt>
              </c:numCache>
            </c:numRef>
          </c:val>
          <c:extLst>
            <c:ext xmlns:c16="http://schemas.microsoft.com/office/drawing/2014/chart" uri="{C3380CC4-5D6E-409C-BE32-E72D297353CC}">
              <c16:uniqueId val="{00000000-FC16-42D3-B8A7-033045A41F5A}"/>
            </c:ext>
          </c:extLst>
        </c:ser>
        <c:ser>
          <c:idx val="1"/>
          <c:order val="1"/>
          <c:tx>
            <c:strRef>
              <c:f>'Genève-Aéroport'!$H$26</c:f>
              <c:strCache>
                <c:ptCount val="1"/>
                <c:pt idx="0">
                  <c:v>2025</c:v>
                </c:pt>
              </c:strCache>
            </c:strRef>
          </c:tx>
          <c:spPr>
            <a:solidFill>
              <a:schemeClr val="bg1">
                <a:lumMod val="65000"/>
              </a:schemeClr>
            </a:solidFill>
            <a:ln>
              <a:noFill/>
            </a:ln>
            <a:effectLst/>
          </c:spPr>
          <c:invertIfNegative val="0"/>
          <c:val>
            <c:numRef>
              <c:f>'Genève-Aéroport'!$J$26:$P$26</c:f>
              <c:numCache>
                <c:formatCode>0.0%</c:formatCode>
                <c:ptCount val="7"/>
                <c:pt idx="0">
                  <c:v>0.14599999999999999</c:v>
                </c:pt>
                <c:pt idx="1">
                  <c:v>0.128</c:v>
                </c:pt>
                <c:pt idx="2">
                  <c:v>0.128</c:v>
                </c:pt>
                <c:pt idx="3">
                  <c:v>0.14099999999999999</c:v>
                </c:pt>
                <c:pt idx="4">
                  <c:v>0.157</c:v>
                </c:pt>
                <c:pt idx="5">
                  <c:v>0.13900000000000001</c:v>
                </c:pt>
                <c:pt idx="6">
                  <c:v>0.161</c:v>
                </c:pt>
              </c:numCache>
            </c:numRef>
          </c:val>
          <c:extLst>
            <c:ext xmlns:c16="http://schemas.microsoft.com/office/drawing/2014/chart" uri="{C3380CC4-5D6E-409C-BE32-E72D297353CC}">
              <c16:uniqueId val="{00000001-FC16-42D3-B8A7-033045A41F5A}"/>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a:t>Tagesgang 0.00 bis 23.59</a:t>
            </a:r>
            <a:r>
              <a:rPr lang="de-CH" baseline="0"/>
              <a:t> Uhr in Prozent</a:t>
            </a:r>
            <a:r>
              <a:rPr lang="de-CH"/>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Aarau!$H$52</c:f>
              <c:strCache>
                <c:ptCount val="1"/>
                <c:pt idx="0">
                  <c:v>2024</c:v>
                </c:pt>
              </c:strCache>
            </c:strRef>
          </c:tx>
          <c:spPr>
            <a:solidFill>
              <a:schemeClr val="bg1">
                <a:lumMod val="85000"/>
              </a:schemeClr>
            </a:solidFill>
            <a:ln>
              <a:noFill/>
            </a:ln>
            <a:effectLst/>
          </c:spPr>
          <c:invertIfNegative val="0"/>
          <c:cat>
            <c:strRef>
              <c:f>Aarau!$J$51:$AG$51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Aarau!$J$52:$AG$52</c:f>
              <c:numCache>
                <c:formatCode>0.0%</c:formatCode>
                <c:ptCount val="24"/>
                <c:pt idx="0">
                  <c:v>7.3747049122916096E-3</c:v>
                </c:pt>
                <c:pt idx="1">
                  <c:v>1.63804739257283E-3</c:v>
                </c:pt>
                <c:pt idx="2">
                  <c:v>6.31755097831839E-4</c:v>
                </c:pt>
                <c:pt idx="3">
                  <c:v>5.5098169365068699E-4</c:v>
                </c:pt>
                <c:pt idx="4">
                  <c:v>1.5275949998236698E-3</c:v>
                </c:pt>
                <c:pt idx="5">
                  <c:v>1.1367130213672002E-2</c:v>
                </c:pt>
                <c:pt idx="6">
                  <c:v>4.1057447232213197E-2</c:v>
                </c:pt>
                <c:pt idx="7">
                  <c:v>7.7507512760704195E-2</c:v>
                </c:pt>
                <c:pt idx="8">
                  <c:v>5.8708725013540804E-2</c:v>
                </c:pt>
                <c:pt idx="9">
                  <c:v>4.3974057693082901E-2</c:v>
                </c:pt>
                <c:pt idx="10">
                  <c:v>4.3554478266464594E-2</c:v>
                </c:pt>
                <c:pt idx="11">
                  <c:v>5.4470332669649096E-2</c:v>
                </c:pt>
                <c:pt idx="12">
                  <c:v>6.7401720163140597E-2</c:v>
                </c:pt>
                <c:pt idx="13">
                  <c:v>5.8173533317729599E-2</c:v>
                </c:pt>
                <c:pt idx="14">
                  <c:v>5.6716469561326296E-2</c:v>
                </c:pt>
                <c:pt idx="15">
                  <c:v>6.4296095280959406E-2</c:v>
                </c:pt>
                <c:pt idx="16">
                  <c:v>9.1194492386679898E-2</c:v>
                </c:pt>
                <c:pt idx="17">
                  <c:v>9.87407146956501E-2</c:v>
                </c:pt>
                <c:pt idx="18">
                  <c:v>6.9877878915235697E-2</c:v>
                </c:pt>
                <c:pt idx="19">
                  <c:v>4.9091646427730201E-2</c:v>
                </c:pt>
                <c:pt idx="20">
                  <c:v>3.7423342373204098E-2</c:v>
                </c:pt>
                <c:pt idx="21">
                  <c:v>2.9350036745691498E-2</c:v>
                </c:pt>
                <c:pt idx="22">
                  <c:v>2.0885628002160601E-2</c:v>
                </c:pt>
                <c:pt idx="23">
                  <c:v>1.44856741849946E-2</c:v>
                </c:pt>
              </c:numCache>
            </c:numRef>
          </c:val>
          <c:extLst>
            <c:ext xmlns:c16="http://schemas.microsoft.com/office/drawing/2014/chart" uri="{C3380CC4-5D6E-409C-BE32-E72D297353CC}">
              <c16:uniqueId val="{00000000-2EFB-48F3-AA55-96463B9533CD}"/>
            </c:ext>
          </c:extLst>
        </c:ser>
        <c:ser>
          <c:idx val="1"/>
          <c:order val="1"/>
          <c:tx>
            <c:strRef>
              <c:f>Aarau!$H$53</c:f>
              <c:strCache>
                <c:ptCount val="1"/>
                <c:pt idx="0">
                  <c:v>2025</c:v>
                </c:pt>
              </c:strCache>
            </c:strRef>
          </c:tx>
          <c:spPr>
            <a:solidFill>
              <a:schemeClr val="bg1">
                <a:lumMod val="65000"/>
              </a:schemeClr>
            </a:solidFill>
            <a:ln>
              <a:noFill/>
            </a:ln>
            <a:effectLst/>
          </c:spPr>
          <c:invertIfNegative val="0"/>
          <c:val>
            <c:numRef>
              <c:f>Aarau!$J$53:$AG$53</c:f>
              <c:numCache>
                <c:formatCode>0.0%</c:formatCode>
                <c:ptCount val="24"/>
                <c:pt idx="0">
                  <c:v>3.0000000000000001E-3</c:v>
                </c:pt>
                <c:pt idx="1">
                  <c:v>0</c:v>
                </c:pt>
                <c:pt idx="2">
                  <c:v>0</c:v>
                </c:pt>
                <c:pt idx="3">
                  <c:v>0</c:v>
                </c:pt>
                <c:pt idx="4">
                  <c:v>1E-3</c:v>
                </c:pt>
                <c:pt idx="5">
                  <c:v>1.3000000000000001E-2</c:v>
                </c:pt>
                <c:pt idx="6">
                  <c:v>4.9000000000000002E-2</c:v>
                </c:pt>
                <c:pt idx="7">
                  <c:v>9.4E-2</c:v>
                </c:pt>
                <c:pt idx="8">
                  <c:v>6.6000000000000003E-2</c:v>
                </c:pt>
                <c:pt idx="9">
                  <c:v>4.4999999999999998E-2</c:v>
                </c:pt>
                <c:pt idx="10">
                  <c:v>4.0999999999999995E-2</c:v>
                </c:pt>
                <c:pt idx="11">
                  <c:v>5.2999999999999999E-2</c:v>
                </c:pt>
                <c:pt idx="12">
                  <c:v>6.8000000000000005E-2</c:v>
                </c:pt>
                <c:pt idx="13">
                  <c:v>5.4000000000000006E-2</c:v>
                </c:pt>
                <c:pt idx="14">
                  <c:v>5.0999999999999997E-2</c:v>
                </c:pt>
                <c:pt idx="15">
                  <c:v>6.0999999999999999E-2</c:v>
                </c:pt>
                <c:pt idx="16">
                  <c:v>9.3000000000000013E-2</c:v>
                </c:pt>
                <c:pt idx="17">
                  <c:v>0.10400000000000001</c:v>
                </c:pt>
                <c:pt idx="18">
                  <c:v>7.0000000000000007E-2</c:v>
                </c:pt>
                <c:pt idx="19">
                  <c:v>4.5999999999999999E-2</c:v>
                </c:pt>
                <c:pt idx="20">
                  <c:v>3.2000000000000001E-2</c:v>
                </c:pt>
                <c:pt idx="21">
                  <c:v>2.6000000000000002E-2</c:v>
                </c:pt>
                <c:pt idx="22">
                  <c:v>1.8000000000000002E-2</c:v>
                </c:pt>
                <c:pt idx="23">
                  <c:v>1.2E-2</c:v>
                </c:pt>
              </c:numCache>
            </c:numRef>
          </c:val>
          <c:extLst>
            <c:ext xmlns:c16="http://schemas.microsoft.com/office/drawing/2014/chart" uri="{C3380CC4-5D6E-409C-BE32-E72D297353CC}">
              <c16:uniqueId val="{00000000-A6A5-4A8C-AE20-3416FE520E7A}"/>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sz="1400" b="0" i="0" u="none" strike="noStrike" kern="1200" spc="0" baseline="0">
                <a:solidFill>
                  <a:sysClr val="windowText" lastClr="000000">
                    <a:lumMod val="65000"/>
                    <a:lumOff val="35000"/>
                  </a:sysClr>
                </a:solidFill>
                <a:latin typeface="SBB Light" pitchFamily="2" charset="0"/>
              </a:rPr>
              <a:t>Usagers par heure de 0h00 à 23h59 en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'Genève-Aéroport'!$H$52</c:f>
              <c:strCache>
                <c:ptCount val="1"/>
                <c:pt idx="0">
                  <c:v>2024</c:v>
                </c:pt>
              </c:strCache>
            </c:strRef>
          </c:tx>
          <c:spPr>
            <a:solidFill>
              <a:schemeClr val="bg1">
                <a:lumMod val="85000"/>
              </a:schemeClr>
            </a:solidFill>
            <a:ln>
              <a:noFill/>
            </a:ln>
            <a:effectLst/>
          </c:spPr>
          <c:invertIfNegative val="0"/>
          <c:cat>
            <c:strRef>
              <c:f>'Genève-Aéroport'!$J$51:$AG$51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'Genève-Aéroport'!$J$52:$AG$52</c:f>
              <c:numCache>
                <c:formatCode>0.0%</c:formatCode>
                <c:ptCount val="24"/>
                <c:pt idx="0">
                  <c:v>7.6615572477844599E-3</c:v>
                </c:pt>
                <c:pt idx="1">
                  <c:v>1.7985757480668098E-3</c:v>
                </c:pt>
                <c:pt idx="2">
                  <c:v>1.5699049104754599E-4</c:v>
                </c:pt>
                <c:pt idx="3">
                  <c:v>2.4308125125262498E-3</c:v>
                </c:pt>
                <c:pt idx="4">
                  <c:v>8.8542884765324299E-3</c:v>
                </c:pt>
                <c:pt idx="5">
                  <c:v>1.4762434170399099E-2</c:v>
                </c:pt>
                <c:pt idx="6">
                  <c:v>1.7956763183189797E-2</c:v>
                </c:pt>
                <c:pt idx="7">
                  <c:v>3.5083967299636601E-2</c:v>
                </c:pt>
                <c:pt idx="8">
                  <c:v>5.7943864438029499E-2</c:v>
                </c:pt>
                <c:pt idx="9">
                  <c:v>6.2814534692637203E-2</c:v>
                </c:pt>
                <c:pt idx="10">
                  <c:v>6.6221116831840204E-2</c:v>
                </c:pt>
                <c:pt idx="11">
                  <c:v>6.7218074598981895E-2</c:v>
                </c:pt>
                <c:pt idx="12">
                  <c:v>7.5501212587366209E-2</c:v>
                </c:pt>
                <c:pt idx="13">
                  <c:v>6.64547439595988E-2</c:v>
                </c:pt>
                <c:pt idx="14">
                  <c:v>6.7224084100809697E-2</c:v>
                </c:pt>
                <c:pt idx="15">
                  <c:v>6.6006385560344202E-2</c:v>
                </c:pt>
                <c:pt idx="16">
                  <c:v>6.5604182613272097E-2</c:v>
                </c:pt>
                <c:pt idx="17">
                  <c:v>7.1076236726048195E-2</c:v>
                </c:pt>
                <c:pt idx="18">
                  <c:v>7.0848061517473596E-2</c:v>
                </c:pt>
                <c:pt idx="19">
                  <c:v>5.6617747050155501E-2</c:v>
                </c:pt>
                <c:pt idx="20">
                  <c:v>3.9667544446306498E-2</c:v>
                </c:pt>
                <c:pt idx="21">
                  <c:v>2.4851210620338602E-2</c:v>
                </c:pt>
                <c:pt idx="22">
                  <c:v>2.8472028402020802E-2</c:v>
                </c:pt>
                <c:pt idx="23">
                  <c:v>2.4773582725594098E-2</c:v>
                </c:pt>
              </c:numCache>
            </c:numRef>
          </c:val>
          <c:extLst>
            <c:ext xmlns:c16="http://schemas.microsoft.com/office/drawing/2014/chart" uri="{C3380CC4-5D6E-409C-BE32-E72D297353CC}">
              <c16:uniqueId val="{00000000-2AE2-4755-9BBF-77203A90639F}"/>
            </c:ext>
          </c:extLst>
        </c:ser>
        <c:ser>
          <c:idx val="1"/>
          <c:order val="1"/>
          <c:tx>
            <c:strRef>
              <c:f>'Genève-Aéroport'!$H$53</c:f>
              <c:strCache>
                <c:ptCount val="1"/>
                <c:pt idx="0">
                  <c:v>2025</c:v>
                </c:pt>
              </c:strCache>
            </c:strRef>
          </c:tx>
          <c:spPr>
            <a:solidFill>
              <a:schemeClr val="bg1">
                <a:lumMod val="65000"/>
              </a:schemeClr>
            </a:solidFill>
            <a:ln>
              <a:noFill/>
            </a:ln>
            <a:effectLst/>
          </c:spPr>
          <c:invertIfNegative val="0"/>
          <c:val>
            <c:numRef>
              <c:f>'Genève-Aéroport'!$J$53:$AG$53</c:f>
              <c:numCache>
                <c:formatCode>0.0%</c:formatCode>
                <c:ptCount val="24"/>
                <c:pt idx="0">
                  <c:v>6.9999999999999993E-3</c:v>
                </c:pt>
                <c:pt idx="1">
                  <c:v>2E-3</c:v>
                </c:pt>
                <c:pt idx="2">
                  <c:v>0</c:v>
                </c:pt>
                <c:pt idx="3">
                  <c:v>3.0000000000000001E-3</c:v>
                </c:pt>
                <c:pt idx="4">
                  <c:v>1.1000000000000001E-2</c:v>
                </c:pt>
                <c:pt idx="5">
                  <c:v>1.4999999999999999E-2</c:v>
                </c:pt>
                <c:pt idx="6">
                  <c:v>2.1000000000000001E-2</c:v>
                </c:pt>
                <c:pt idx="7">
                  <c:v>4.0999999999999995E-2</c:v>
                </c:pt>
                <c:pt idx="8">
                  <c:v>6.3E-2</c:v>
                </c:pt>
                <c:pt idx="9">
                  <c:v>6.4000000000000001E-2</c:v>
                </c:pt>
                <c:pt idx="10">
                  <c:v>6.5000000000000002E-2</c:v>
                </c:pt>
                <c:pt idx="11">
                  <c:v>6.6000000000000003E-2</c:v>
                </c:pt>
                <c:pt idx="12">
                  <c:v>7.9000000000000001E-2</c:v>
                </c:pt>
                <c:pt idx="13">
                  <c:v>6.6000000000000003E-2</c:v>
                </c:pt>
                <c:pt idx="14">
                  <c:v>6.2E-2</c:v>
                </c:pt>
                <c:pt idx="15">
                  <c:v>6.2E-2</c:v>
                </c:pt>
                <c:pt idx="16">
                  <c:v>6.4000000000000001E-2</c:v>
                </c:pt>
                <c:pt idx="17">
                  <c:v>7.0999999999999994E-2</c:v>
                </c:pt>
                <c:pt idx="18">
                  <c:v>6.9000000000000006E-2</c:v>
                </c:pt>
                <c:pt idx="19">
                  <c:v>5.4000000000000006E-2</c:v>
                </c:pt>
                <c:pt idx="20">
                  <c:v>3.7999999999999999E-2</c:v>
                </c:pt>
                <c:pt idx="21">
                  <c:v>2.3E-2</c:v>
                </c:pt>
                <c:pt idx="22">
                  <c:v>0.03</c:v>
                </c:pt>
                <c:pt idx="23">
                  <c:v>2.4E-2</c:v>
                </c:pt>
              </c:numCache>
            </c:numRef>
          </c:val>
          <c:extLst>
            <c:ext xmlns:c16="http://schemas.microsoft.com/office/drawing/2014/chart" uri="{C3380CC4-5D6E-409C-BE32-E72D297353CC}">
              <c16:uniqueId val="{00000001-2AE2-4755-9BBF-77203A90639F}"/>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sz="1400" b="0" i="0" u="none" strike="noStrike" kern="1200" spc="0" baseline="0">
                <a:solidFill>
                  <a:sysClr val="windowText" lastClr="000000">
                    <a:lumMod val="65000"/>
                    <a:lumOff val="35000"/>
                  </a:sysClr>
                </a:solidFill>
                <a:latin typeface="SBB Light" pitchFamily="2" charset="0"/>
              </a:rPr>
              <a:t>Usagers par jour (lun-dim) en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'Genève-Eaux-Vives'!$H$25</c:f>
              <c:strCache>
                <c:ptCount val="1"/>
                <c:pt idx="0">
                  <c:v>2024</c:v>
                </c:pt>
              </c:strCache>
            </c:strRef>
          </c:tx>
          <c:spPr>
            <a:solidFill>
              <a:schemeClr val="bg1">
                <a:lumMod val="85000"/>
              </a:schemeClr>
            </a:solidFill>
            <a:ln>
              <a:noFill/>
            </a:ln>
            <a:effectLst/>
          </c:spPr>
          <c:invertIfNegative val="0"/>
          <c:cat>
            <c:strRef>
              <c:f>'Genève-Eaux-Vives'!$J$24:$P$24</c:f>
              <c:strCache>
                <c:ptCount val="7"/>
                <c:pt idx="0">
                  <c:v>Lundi</c:v>
                </c:pt>
                <c:pt idx="1">
                  <c:v>Mardi </c:v>
                </c:pt>
                <c:pt idx="2">
                  <c:v>Mercredi </c:v>
                </c:pt>
                <c:pt idx="3">
                  <c:v>Jeudi </c:v>
                </c:pt>
                <c:pt idx="4">
                  <c:v>Vendredi </c:v>
                </c:pt>
                <c:pt idx="5">
                  <c:v>Samedi</c:v>
                </c:pt>
                <c:pt idx="6">
                  <c:v>Dimanche</c:v>
                </c:pt>
              </c:strCache>
            </c:strRef>
          </c:cat>
          <c:val>
            <c:numRef>
              <c:f>'Genève-Eaux-Vives'!$J$25:$P$25</c:f>
              <c:numCache>
                <c:formatCode>0.0%</c:formatCode>
                <c:ptCount val="7"/>
                <c:pt idx="0">
                  <c:v>0.15312227259383498</c:v>
                </c:pt>
                <c:pt idx="1">
                  <c:v>0.16452078594717398</c:v>
                </c:pt>
                <c:pt idx="2">
                  <c:v>0.15962877378214801</c:v>
                </c:pt>
                <c:pt idx="3">
                  <c:v>0.16004151126506599</c:v>
                </c:pt>
                <c:pt idx="4">
                  <c:v>0.15690003939861599</c:v>
                </c:pt>
                <c:pt idx="5">
                  <c:v>0.110868663432688</c:v>
                </c:pt>
                <c:pt idx="6">
                  <c:v>9.4917953580471601E-2</c:v>
                </c:pt>
              </c:numCache>
            </c:numRef>
          </c:val>
          <c:extLst>
            <c:ext xmlns:c16="http://schemas.microsoft.com/office/drawing/2014/chart" uri="{C3380CC4-5D6E-409C-BE32-E72D297353CC}">
              <c16:uniqueId val="{00000000-DD2C-4B8A-B53C-7A32F08E75C1}"/>
            </c:ext>
          </c:extLst>
        </c:ser>
        <c:ser>
          <c:idx val="1"/>
          <c:order val="1"/>
          <c:tx>
            <c:strRef>
              <c:f>'Genève-Eaux-Vives'!$H$26</c:f>
              <c:strCache>
                <c:ptCount val="1"/>
                <c:pt idx="0">
                  <c:v>2025</c:v>
                </c:pt>
              </c:strCache>
            </c:strRef>
          </c:tx>
          <c:spPr>
            <a:solidFill>
              <a:schemeClr val="bg1">
                <a:lumMod val="65000"/>
              </a:schemeClr>
            </a:solidFill>
            <a:ln>
              <a:noFill/>
            </a:ln>
            <a:effectLst/>
          </c:spPr>
          <c:invertIfNegative val="0"/>
          <c:val>
            <c:numRef>
              <c:f>'Genève-Eaux-Vives'!$J$26:$P$26</c:f>
              <c:numCache>
                <c:formatCode>0.0%</c:formatCode>
                <c:ptCount val="7"/>
                <c:pt idx="0">
                  <c:v>0.14899999999999999</c:v>
                </c:pt>
                <c:pt idx="1">
                  <c:v>0.159</c:v>
                </c:pt>
                <c:pt idx="2">
                  <c:v>0.161</c:v>
                </c:pt>
                <c:pt idx="3">
                  <c:v>0.16300000000000001</c:v>
                </c:pt>
                <c:pt idx="4">
                  <c:v>0.158</c:v>
                </c:pt>
                <c:pt idx="5">
                  <c:v>0.11199999999999999</c:v>
                </c:pt>
                <c:pt idx="6">
                  <c:v>9.6999999999999989E-2</c:v>
                </c:pt>
              </c:numCache>
            </c:numRef>
          </c:val>
          <c:extLst>
            <c:ext xmlns:c16="http://schemas.microsoft.com/office/drawing/2014/chart" uri="{C3380CC4-5D6E-409C-BE32-E72D297353CC}">
              <c16:uniqueId val="{00000001-DD2C-4B8A-B53C-7A32F08E75C1}"/>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sz="1400" b="0" i="0" u="none" strike="noStrike" kern="1200" spc="0" baseline="0">
                <a:solidFill>
                  <a:sysClr val="windowText" lastClr="000000">
                    <a:lumMod val="65000"/>
                    <a:lumOff val="35000"/>
                  </a:sysClr>
                </a:solidFill>
                <a:latin typeface="SBB Light" pitchFamily="2" charset="0"/>
              </a:rPr>
              <a:t>Usagers par heure de 0h00 à 23h59 en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'Genève-Eaux-Vives'!$H$52</c:f>
              <c:strCache>
                <c:ptCount val="1"/>
                <c:pt idx="0">
                  <c:v>2024</c:v>
                </c:pt>
              </c:strCache>
            </c:strRef>
          </c:tx>
          <c:spPr>
            <a:solidFill>
              <a:schemeClr val="bg1">
                <a:lumMod val="85000"/>
              </a:schemeClr>
            </a:solidFill>
            <a:ln>
              <a:noFill/>
            </a:ln>
            <a:effectLst/>
          </c:spPr>
          <c:invertIfNegative val="0"/>
          <c:cat>
            <c:strRef>
              <c:f>'Genève-Eaux-Vives'!$J$51:$AG$51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'Genève-Eaux-Vives'!$J$52:$AG$52</c:f>
              <c:numCache>
                <c:formatCode>0.0%</c:formatCode>
                <c:ptCount val="24"/>
                <c:pt idx="0">
                  <c:v>6.6256762717200202E-3</c:v>
                </c:pt>
                <c:pt idx="1">
                  <c:v>3.8979836284270901E-3</c:v>
                </c:pt>
                <c:pt idx="2">
                  <c:v>5.6037290967007906E-3</c:v>
                </c:pt>
                <c:pt idx="3">
                  <c:v>4.8074228575726505E-3</c:v>
                </c:pt>
                <c:pt idx="4">
                  <c:v>1.79345999644558E-3</c:v>
                </c:pt>
                <c:pt idx="5">
                  <c:v>5.9397944979864203E-3</c:v>
                </c:pt>
                <c:pt idx="6">
                  <c:v>2.1601733955793997E-2</c:v>
                </c:pt>
                <c:pt idx="7">
                  <c:v>5.8566844616734406E-2</c:v>
                </c:pt>
                <c:pt idx="8">
                  <c:v>7.9632915741340904E-2</c:v>
                </c:pt>
                <c:pt idx="9">
                  <c:v>4.84677980382364E-2</c:v>
                </c:pt>
                <c:pt idx="10">
                  <c:v>4.1663775837501901E-2</c:v>
                </c:pt>
                <c:pt idx="11">
                  <c:v>4.9442241858331196E-2</c:v>
                </c:pt>
                <c:pt idx="12">
                  <c:v>6.0852839398449196E-2</c:v>
                </c:pt>
                <c:pt idx="13">
                  <c:v>5.5269736758491901E-2</c:v>
                </c:pt>
                <c:pt idx="14">
                  <c:v>5.3735045037555801E-2</c:v>
                </c:pt>
                <c:pt idx="15">
                  <c:v>6.2772975008026602E-2</c:v>
                </c:pt>
                <c:pt idx="16">
                  <c:v>7.9009538381981603E-2</c:v>
                </c:pt>
                <c:pt idx="17">
                  <c:v>0.10370774102587699</c:v>
                </c:pt>
                <c:pt idx="18">
                  <c:v>9.3947051677191404E-2</c:v>
                </c:pt>
                <c:pt idx="19">
                  <c:v>6.509168043326391E-2</c:v>
                </c:pt>
                <c:pt idx="20">
                  <c:v>3.9554668548466204E-2</c:v>
                </c:pt>
                <c:pt idx="21">
                  <c:v>2.6391447229293902E-2</c:v>
                </c:pt>
                <c:pt idx="22">
                  <c:v>1.8298792352209901E-2</c:v>
                </c:pt>
                <c:pt idx="23">
                  <c:v>1.3325107752401699E-2</c:v>
                </c:pt>
              </c:numCache>
            </c:numRef>
          </c:val>
          <c:extLst>
            <c:ext xmlns:c16="http://schemas.microsoft.com/office/drawing/2014/chart" uri="{C3380CC4-5D6E-409C-BE32-E72D297353CC}">
              <c16:uniqueId val="{00000000-6A2A-4FB7-BADB-AE1D290C2918}"/>
            </c:ext>
          </c:extLst>
        </c:ser>
        <c:ser>
          <c:idx val="1"/>
          <c:order val="1"/>
          <c:tx>
            <c:strRef>
              <c:f>'Genève-Eaux-Vives'!$H$53</c:f>
              <c:strCache>
                <c:ptCount val="1"/>
                <c:pt idx="0">
                  <c:v>2025</c:v>
                </c:pt>
              </c:strCache>
            </c:strRef>
          </c:tx>
          <c:spPr>
            <a:solidFill>
              <a:schemeClr val="bg1">
                <a:lumMod val="65000"/>
              </a:schemeClr>
            </a:solidFill>
            <a:ln>
              <a:noFill/>
            </a:ln>
            <a:effectLst/>
          </c:spPr>
          <c:invertIfNegative val="0"/>
          <c:val>
            <c:numRef>
              <c:f>'Genève-Eaux-Vives'!$J$53:$AG$53</c:f>
              <c:numCache>
                <c:formatCode>0.0%</c:formatCode>
                <c:ptCount val="24"/>
                <c:pt idx="0">
                  <c:v>4.0000000000000001E-3</c:v>
                </c:pt>
                <c:pt idx="1">
                  <c:v>1E-3</c:v>
                </c:pt>
                <c:pt idx="2">
                  <c:v>1E-3</c:v>
                </c:pt>
                <c:pt idx="3">
                  <c:v>1E-3</c:v>
                </c:pt>
                <c:pt idx="4">
                  <c:v>1E-3</c:v>
                </c:pt>
                <c:pt idx="5">
                  <c:v>5.0000000000000001E-3</c:v>
                </c:pt>
                <c:pt idx="6">
                  <c:v>2.2000000000000002E-2</c:v>
                </c:pt>
                <c:pt idx="7">
                  <c:v>6.6000000000000003E-2</c:v>
                </c:pt>
                <c:pt idx="8">
                  <c:v>9.6999999999999989E-2</c:v>
                </c:pt>
                <c:pt idx="9">
                  <c:v>5.5E-2</c:v>
                </c:pt>
                <c:pt idx="10">
                  <c:v>4.2999999999999997E-2</c:v>
                </c:pt>
                <c:pt idx="11">
                  <c:v>4.9000000000000002E-2</c:v>
                </c:pt>
                <c:pt idx="12">
                  <c:v>6.3E-2</c:v>
                </c:pt>
                <c:pt idx="13">
                  <c:v>5.5E-2</c:v>
                </c:pt>
                <c:pt idx="14">
                  <c:v>5.0999999999999997E-2</c:v>
                </c:pt>
                <c:pt idx="15">
                  <c:v>6.0999999999999999E-2</c:v>
                </c:pt>
                <c:pt idx="16">
                  <c:v>8.1000000000000003E-2</c:v>
                </c:pt>
                <c:pt idx="17">
                  <c:v>0.107</c:v>
                </c:pt>
                <c:pt idx="18">
                  <c:v>9.0999999999999998E-2</c:v>
                </c:pt>
                <c:pt idx="19">
                  <c:v>6.2E-2</c:v>
                </c:pt>
                <c:pt idx="20">
                  <c:v>3.5000000000000003E-2</c:v>
                </c:pt>
                <c:pt idx="21">
                  <c:v>2.3E-2</c:v>
                </c:pt>
                <c:pt idx="22">
                  <c:v>1.4999999999999999E-2</c:v>
                </c:pt>
                <c:pt idx="23">
                  <c:v>1.1000000000000001E-2</c:v>
                </c:pt>
              </c:numCache>
            </c:numRef>
          </c:val>
          <c:extLst>
            <c:ext xmlns:c16="http://schemas.microsoft.com/office/drawing/2014/chart" uri="{C3380CC4-5D6E-409C-BE32-E72D297353CC}">
              <c16:uniqueId val="{00000001-6A2A-4FB7-BADB-AE1D290C2918}"/>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sz="1400" b="0" i="0" u="none" strike="noStrike" kern="1200" spc="0" baseline="0">
                <a:solidFill>
                  <a:sysClr val="windowText" lastClr="000000">
                    <a:lumMod val="65000"/>
                    <a:lumOff val="35000"/>
                  </a:sysClr>
                </a:solidFill>
                <a:latin typeface="SBB Light" pitchFamily="2" charset="0"/>
              </a:rPr>
              <a:t>Usagers par jour (lun-dim) en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Lausanne!$H$25</c:f>
              <c:strCache>
                <c:ptCount val="1"/>
                <c:pt idx="0">
                  <c:v>2024</c:v>
                </c:pt>
              </c:strCache>
            </c:strRef>
          </c:tx>
          <c:spPr>
            <a:solidFill>
              <a:schemeClr val="bg1">
                <a:lumMod val="85000"/>
              </a:schemeClr>
            </a:solidFill>
            <a:ln>
              <a:noFill/>
            </a:ln>
            <a:effectLst/>
          </c:spPr>
          <c:invertIfNegative val="0"/>
          <c:cat>
            <c:strRef>
              <c:f>Lausanne!$J$24:$P$24</c:f>
              <c:strCache>
                <c:ptCount val="7"/>
                <c:pt idx="0">
                  <c:v>Lundi</c:v>
                </c:pt>
                <c:pt idx="1">
                  <c:v>Mardi </c:v>
                </c:pt>
                <c:pt idx="2">
                  <c:v>Mercredi </c:v>
                </c:pt>
                <c:pt idx="3">
                  <c:v>Jeudi </c:v>
                </c:pt>
                <c:pt idx="4">
                  <c:v>Vendredi </c:v>
                </c:pt>
                <c:pt idx="5">
                  <c:v>Samedi</c:v>
                </c:pt>
                <c:pt idx="6">
                  <c:v>Dimanche</c:v>
                </c:pt>
              </c:strCache>
            </c:strRef>
          </c:cat>
          <c:val>
            <c:numRef>
              <c:f>Lausanne!$J$25:$P$25</c:f>
              <c:numCache>
                <c:formatCode>0.0%</c:formatCode>
                <c:ptCount val="7"/>
                <c:pt idx="0">
                  <c:v>0.14627404865513602</c:v>
                </c:pt>
                <c:pt idx="1">
                  <c:v>0.15712254817120999</c:v>
                </c:pt>
                <c:pt idx="2">
                  <c:v>0.15308994962251801</c:v>
                </c:pt>
                <c:pt idx="3">
                  <c:v>0.16026494677947098</c:v>
                </c:pt>
                <c:pt idx="4">
                  <c:v>0.15940150357079599</c:v>
                </c:pt>
                <c:pt idx="5">
                  <c:v>0.12467531980143899</c:v>
                </c:pt>
                <c:pt idx="6">
                  <c:v>9.9171683399430999E-2</c:v>
                </c:pt>
              </c:numCache>
            </c:numRef>
          </c:val>
          <c:extLst>
            <c:ext xmlns:c16="http://schemas.microsoft.com/office/drawing/2014/chart" uri="{C3380CC4-5D6E-409C-BE32-E72D297353CC}">
              <c16:uniqueId val="{00000000-A748-4A5E-8C4C-6A571D061290}"/>
            </c:ext>
          </c:extLst>
        </c:ser>
        <c:ser>
          <c:idx val="1"/>
          <c:order val="1"/>
          <c:tx>
            <c:strRef>
              <c:f>Lausanne!$H$26</c:f>
              <c:strCache>
                <c:ptCount val="1"/>
                <c:pt idx="0">
                  <c:v>2025</c:v>
                </c:pt>
              </c:strCache>
            </c:strRef>
          </c:tx>
          <c:spPr>
            <a:solidFill>
              <a:schemeClr val="bg1">
                <a:lumMod val="65000"/>
              </a:schemeClr>
            </a:solidFill>
            <a:ln>
              <a:noFill/>
            </a:ln>
            <a:effectLst/>
          </c:spPr>
          <c:invertIfNegative val="0"/>
          <c:val>
            <c:numRef>
              <c:f>Lausanne!$J$26:$P$26</c:f>
              <c:numCache>
                <c:formatCode>0.0%</c:formatCode>
                <c:ptCount val="7"/>
                <c:pt idx="0">
                  <c:v>0.14400000000000002</c:v>
                </c:pt>
                <c:pt idx="1">
                  <c:v>0.155</c:v>
                </c:pt>
                <c:pt idx="2">
                  <c:v>0.151</c:v>
                </c:pt>
                <c:pt idx="3">
                  <c:v>0.16300000000000001</c:v>
                </c:pt>
                <c:pt idx="4">
                  <c:v>0.16200000000000001</c:v>
                </c:pt>
                <c:pt idx="5">
                  <c:v>0.126</c:v>
                </c:pt>
                <c:pt idx="6">
                  <c:v>9.9000000000000005E-2</c:v>
                </c:pt>
              </c:numCache>
            </c:numRef>
          </c:val>
          <c:extLst>
            <c:ext xmlns:c16="http://schemas.microsoft.com/office/drawing/2014/chart" uri="{C3380CC4-5D6E-409C-BE32-E72D297353CC}">
              <c16:uniqueId val="{00000001-A748-4A5E-8C4C-6A571D061290}"/>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sz="1400" b="0" i="0" u="none" strike="noStrike" kern="1200" spc="0" baseline="0">
                <a:solidFill>
                  <a:sysClr val="windowText" lastClr="000000">
                    <a:lumMod val="65000"/>
                    <a:lumOff val="35000"/>
                  </a:sysClr>
                </a:solidFill>
                <a:latin typeface="SBB Light" pitchFamily="2" charset="0"/>
              </a:rPr>
              <a:t>Usagers par heure de 0h00 à 23h59 en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Lausanne!$H$52</c:f>
              <c:strCache>
                <c:ptCount val="1"/>
                <c:pt idx="0">
                  <c:v>2024</c:v>
                </c:pt>
              </c:strCache>
            </c:strRef>
          </c:tx>
          <c:spPr>
            <a:solidFill>
              <a:schemeClr val="bg1">
                <a:lumMod val="85000"/>
              </a:schemeClr>
            </a:solidFill>
            <a:ln>
              <a:noFill/>
            </a:ln>
            <a:effectLst/>
          </c:spPr>
          <c:invertIfNegative val="0"/>
          <c:cat>
            <c:strRef>
              <c:f>Lausanne!$J$51:$AG$51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Lausanne!$J$52:$AG$52</c:f>
              <c:numCache>
                <c:formatCode>0.0%</c:formatCode>
                <c:ptCount val="24"/>
                <c:pt idx="0">
                  <c:v>9.2396207104702196E-3</c:v>
                </c:pt>
                <c:pt idx="1">
                  <c:v>4.0723050752979597E-3</c:v>
                </c:pt>
                <c:pt idx="2">
                  <c:v>2.60890875924355E-3</c:v>
                </c:pt>
                <c:pt idx="3">
                  <c:v>2.4469320766117302E-3</c:v>
                </c:pt>
                <c:pt idx="4">
                  <c:v>2.8933640919146298E-3</c:v>
                </c:pt>
                <c:pt idx="5">
                  <c:v>8.3893357906592199E-3</c:v>
                </c:pt>
                <c:pt idx="6">
                  <c:v>2.9043980584388798E-2</c:v>
                </c:pt>
                <c:pt idx="7">
                  <c:v>7.2231778069149405E-2</c:v>
                </c:pt>
                <c:pt idx="8">
                  <c:v>6.7926399852552999E-2</c:v>
                </c:pt>
                <c:pt idx="9">
                  <c:v>4.5085996483354603E-2</c:v>
                </c:pt>
                <c:pt idx="10">
                  <c:v>4.2392323324547301E-2</c:v>
                </c:pt>
                <c:pt idx="11">
                  <c:v>4.9310062034613897E-2</c:v>
                </c:pt>
                <c:pt idx="12">
                  <c:v>5.8223713937688097E-2</c:v>
                </c:pt>
                <c:pt idx="13">
                  <c:v>5.2793510517260396E-2</c:v>
                </c:pt>
                <c:pt idx="14">
                  <c:v>5.2782599330544307E-2</c:v>
                </c:pt>
                <c:pt idx="15">
                  <c:v>6.4276503648981104E-2</c:v>
                </c:pt>
                <c:pt idx="16">
                  <c:v>8.5709387097792702E-2</c:v>
                </c:pt>
                <c:pt idx="17">
                  <c:v>9.9500408961007814E-2</c:v>
                </c:pt>
                <c:pt idx="18">
                  <c:v>8.3234702151359391E-2</c:v>
                </c:pt>
                <c:pt idx="19">
                  <c:v>5.5937391749618495E-2</c:v>
                </c:pt>
                <c:pt idx="20">
                  <c:v>3.8038157508748595E-2</c:v>
                </c:pt>
                <c:pt idx="21">
                  <c:v>2.9758767561306E-2</c:v>
                </c:pt>
                <c:pt idx="22">
                  <c:v>2.5613698075231901E-2</c:v>
                </c:pt>
                <c:pt idx="23">
                  <c:v>1.8490152607656601E-2</c:v>
                </c:pt>
              </c:numCache>
            </c:numRef>
          </c:val>
          <c:extLst>
            <c:ext xmlns:c16="http://schemas.microsoft.com/office/drawing/2014/chart" uri="{C3380CC4-5D6E-409C-BE32-E72D297353CC}">
              <c16:uniqueId val="{00000000-2162-4A31-B3F1-6E4FBF404547}"/>
            </c:ext>
          </c:extLst>
        </c:ser>
        <c:ser>
          <c:idx val="1"/>
          <c:order val="1"/>
          <c:tx>
            <c:strRef>
              <c:f>Lausanne!$H$53</c:f>
              <c:strCache>
                <c:ptCount val="1"/>
                <c:pt idx="0">
                  <c:v>2025</c:v>
                </c:pt>
              </c:strCache>
            </c:strRef>
          </c:tx>
          <c:spPr>
            <a:solidFill>
              <a:schemeClr val="bg1">
                <a:lumMod val="65000"/>
              </a:schemeClr>
            </a:solidFill>
            <a:ln>
              <a:noFill/>
            </a:ln>
            <a:effectLst/>
          </c:spPr>
          <c:invertIfNegative val="0"/>
          <c:val>
            <c:numRef>
              <c:f>Lausanne!$J$53:$AG$53</c:f>
              <c:numCache>
                <c:formatCode>0.0%</c:formatCode>
                <c:ptCount val="24"/>
                <c:pt idx="0">
                  <c:v>6.0000000000000001E-3</c:v>
                </c:pt>
                <c:pt idx="1">
                  <c:v>2E-3</c:v>
                </c:pt>
                <c:pt idx="2">
                  <c:v>1E-3</c:v>
                </c:pt>
                <c:pt idx="3">
                  <c:v>2E-3</c:v>
                </c:pt>
                <c:pt idx="4">
                  <c:v>2E-3</c:v>
                </c:pt>
                <c:pt idx="5">
                  <c:v>8.0000000000000002E-3</c:v>
                </c:pt>
                <c:pt idx="6">
                  <c:v>3.4000000000000002E-2</c:v>
                </c:pt>
                <c:pt idx="7">
                  <c:v>8.5999999999999993E-2</c:v>
                </c:pt>
                <c:pt idx="8">
                  <c:v>0.08</c:v>
                </c:pt>
                <c:pt idx="9">
                  <c:v>4.5999999999999999E-2</c:v>
                </c:pt>
                <c:pt idx="10">
                  <c:v>3.9E-2</c:v>
                </c:pt>
                <c:pt idx="11">
                  <c:v>4.4999999999999998E-2</c:v>
                </c:pt>
                <c:pt idx="12">
                  <c:v>5.5999999999999994E-2</c:v>
                </c:pt>
                <c:pt idx="13">
                  <c:v>4.9000000000000002E-2</c:v>
                </c:pt>
                <c:pt idx="14">
                  <c:v>4.8000000000000001E-2</c:v>
                </c:pt>
                <c:pt idx="15">
                  <c:v>6.0999999999999999E-2</c:v>
                </c:pt>
                <c:pt idx="16">
                  <c:v>8.8000000000000009E-2</c:v>
                </c:pt>
                <c:pt idx="17">
                  <c:v>0.105</c:v>
                </c:pt>
                <c:pt idx="18">
                  <c:v>8.5000000000000006E-2</c:v>
                </c:pt>
                <c:pt idx="19">
                  <c:v>5.5E-2</c:v>
                </c:pt>
                <c:pt idx="20">
                  <c:v>3.5000000000000003E-2</c:v>
                </c:pt>
                <c:pt idx="21">
                  <c:v>2.7000000000000003E-2</c:v>
                </c:pt>
                <c:pt idx="22">
                  <c:v>2.4E-2</c:v>
                </c:pt>
                <c:pt idx="23">
                  <c:v>1.6E-2</c:v>
                </c:pt>
              </c:numCache>
            </c:numRef>
          </c:val>
          <c:extLst>
            <c:ext xmlns:c16="http://schemas.microsoft.com/office/drawing/2014/chart" uri="{C3380CC4-5D6E-409C-BE32-E72D297353CC}">
              <c16:uniqueId val="{00000001-2162-4A31-B3F1-6E4FBF404547}"/>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sz="1400" b="0" i="0" u="none" strike="noStrike" kern="1200" spc="0" baseline="0">
                <a:solidFill>
                  <a:sysClr val="windowText" lastClr="000000">
                    <a:lumMod val="65000"/>
                    <a:lumOff val="35000"/>
                  </a:sysClr>
                </a:solidFill>
                <a:latin typeface="SBB Light" pitchFamily="2" charset="0"/>
              </a:rPr>
              <a:t>Utenti al giorno (lun.-dom.) in percentuale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Lugano!$H$25</c:f>
              <c:strCache>
                <c:ptCount val="1"/>
                <c:pt idx="0">
                  <c:v>2024</c:v>
                </c:pt>
              </c:strCache>
            </c:strRef>
          </c:tx>
          <c:spPr>
            <a:solidFill>
              <a:schemeClr val="bg1">
                <a:lumMod val="85000"/>
              </a:schemeClr>
            </a:solidFill>
            <a:ln>
              <a:noFill/>
            </a:ln>
            <a:effectLst/>
          </c:spPr>
          <c:invertIfNegative val="0"/>
          <c:cat>
            <c:strRef>
              <c:f>Lugano!$J$24:$P$24</c:f>
              <c:strCache>
                <c:ptCount val="7"/>
                <c:pt idx="0">
                  <c:v>Lunedì</c:v>
                </c:pt>
                <c:pt idx="1">
                  <c:v>Martedì</c:v>
                </c:pt>
                <c:pt idx="2">
                  <c:v>Mercoledì</c:v>
                </c:pt>
                <c:pt idx="3">
                  <c:v>Giovedì</c:v>
                </c:pt>
                <c:pt idx="4">
                  <c:v>Venerdì</c:v>
                </c:pt>
                <c:pt idx="5">
                  <c:v>Sabato</c:v>
                </c:pt>
                <c:pt idx="6">
                  <c:v>Domenica</c:v>
                </c:pt>
              </c:strCache>
            </c:strRef>
          </c:cat>
          <c:val>
            <c:numRef>
              <c:f>Lugano!$J$25:$P$25</c:f>
              <c:numCache>
                <c:formatCode>0.0%</c:formatCode>
                <c:ptCount val="7"/>
                <c:pt idx="0">
                  <c:v>0.14905130035464301</c:v>
                </c:pt>
                <c:pt idx="1">
                  <c:v>0.15124996200965402</c:v>
                </c:pt>
                <c:pt idx="2">
                  <c:v>0.149977188573227</c:v>
                </c:pt>
                <c:pt idx="3">
                  <c:v>0.15386395607739201</c:v>
                </c:pt>
                <c:pt idx="4">
                  <c:v>0.16395229772928399</c:v>
                </c:pt>
                <c:pt idx="5">
                  <c:v>0.129974593606619</c:v>
                </c:pt>
                <c:pt idx="6">
                  <c:v>0.101930701649181</c:v>
                </c:pt>
              </c:numCache>
            </c:numRef>
          </c:val>
          <c:extLst>
            <c:ext xmlns:c16="http://schemas.microsoft.com/office/drawing/2014/chart" uri="{C3380CC4-5D6E-409C-BE32-E72D297353CC}">
              <c16:uniqueId val="{00000000-A2E0-4979-A3D7-0ACBE23A43E6}"/>
            </c:ext>
          </c:extLst>
        </c:ser>
        <c:ser>
          <c:idx val="1"/>
          <c:order val="1"/>
          <c:tx>
            <c:strRef>
              <c:f>Lugano!$H$26</c:f>
              <c:strCache>
                <c:ptCount val="1"/>
                <c:pt idx="0">
                  <c:v>2025</c:v>
                </c:pt>
              </c:strCache>
            </c:strRef>
          </c:tx>
          <c:spPr>
            <a:solidFill>
              <a:schemeClr val="bg1">
                <a:lumMod val="65000"/>
              </a:schemeClr>
            </a:solidFill>
            <a:ln>
              <a:noFill/>
            </a:ln>
            <a:effectLst/>
          </c:spPr>
          <c:invertIfNegative val="0"/>
          <c:val>
            <c:numRef>
              <c:f>Lugano!$J$26:$P$26</c:f>
              <c:numCache>
                <c:formatCode>0.0%</c:formatCode>
                <c:ptCount val="7"/>
                <c:pt idx="0">
                  <c:v>0.14400000000000002</c:v>
                </c:pt>
                <c:pt idx="1">
                  <c:v>0.15</c:v>
                </c:pt>
                <c:pt idx="2">
                  <c:v>0.14899999999999999</c:v>
                </c:pt>
                <c:pt idx="3">
                  <c:v>0.156</c:v>
                </c:pt>
                <c:pt idx="4">
                  <c:v>0.16500000000000001</c:v>
                </c:pt>
                <c:pt idx="5">
                  <c:v>0.129</c:v>
                </c:pt>
                <c:pt idx="6">
                  <c:v>0.107</c:v>
                </c:pt>
              </c:numCache>
            </c:numRef>
          </c:val>
          <c:extLst>
            <c:ext xmlns:c16="http://schemas.microsoft.com/office/drawing/2014/chart" uri="{C3380CC4-5D6E-409C-BE32-E72D297353CC}">
              <c16:uniqueId val="{00000001-A2E0-4979-A3D7-0ACBE23A43E6}"/>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sz="1400" b="0" i="0" u="none" strike="noStrike" kern="1200" spc="0" baseline="0">
                <a:solidFill>
                  <a:sysClr val="windowText" lastClr="000000"/>
                </a:solidFill>
                <a:latin typeface="SBB Light" pitchFamily="2" charset="0"/>
              </a:rPr>
              <a:t>Utenti all’ora in percentuale 0.00-23.59</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Lugano!$H$52</c:f>
              <c:strCache>
                <c:ptCount val="1"/>
                <c:pt idx="0">
                  <c:v>2024</c:v>
                </c:pt>
              </c:strCache>
            </c:strRef>
          </c:tx>
          <c:spPr>
            <a:solidFill>
              <a:schemeClr val="bg1">
                <a:lumMod val="85000"/>
              </a:schemeClr>
            </a:solidFill>
            <a:ln>
              <a:noFill/>
            </a:ln>
            <a:effectLst/>
          </c:spPr>
          <c:invertIfNegative val="0"/>
          <c:cat>
            <c:strRef>
              <c:f>Lugano!$J$51:$AG$51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Lugano!$J$52:$AG$52</c:f>
              <c:numCache>
                <c:formatCode>0.0%</c:formatCode>
                <c:ptCount val="24"/>
                <c:pt idx="0">
                  <c:v>6.3960674977160603E-3</c:v>
                </c:pt>
                <c:pt idx="1">
                  <c:v>2.06383359565685E-3</c:v>
                </c:pt>
                <c:pt idx="2">
                  <c:v>1.2206846906354699E-3</c:v>
                </c:pt>
                <c:pt idx="3">
                  <c:v>9.7625502236673507E-4</c:v>
                </c:pt>
                <c:pt idx="4">
                  <c:v>2.4130434352123199E-3</c:v>
                </c:pt>
                <c:pt idx="5">
                  <c:v>8.8775581278116595E-3</c:v>
                </c:pt>
                <c:pt idx="6">
                  <c:v>2.8534301041783498E-2</c:v>
                </c:pt>
                <c:pt idx="7">
                  <c:v>7.4471409004017608E-2</c:v>
                </c:pt>
                <c:pt idx="8">
                  <c:v>6.8095057742311893E-2</c:v>
                </c:pt>
                <c:pt idx="9">
                  <c:v>4.8532935541769906E-2</c:v>
                </c:pt>
                <c:pt idx="10">
                  <c:v>5.3401382185631702E-2</c:v>
                </c:pt>
                <c:pt idx="11">
                  <c:v>5.58511890827499E-2</c:v>
                </c:pt>
                <c:pt idx="12">
                  <c:v>6.2807490413303094E-2</c:v>
                </c:pt>
                <c:pt idx="13">
                  <c:v>5.7043892215728705E-2</c:v>
                </c:pt>
                <c:pt idx="14">
                  <c:v>5.8243052631243603E-2</c:v>
                </c:pt>
                <c:pt idx="15">
                  <c:v>6.9954238530122795E-2</c:v>
                </c:pt>
                <c:pt idx="16">
                  <c:v>8.8817338371850504E-2</c:v>
                </c:pt>
                <c:pt idx="17">
                  <c:v>9.7679226827374399E-2</c:v>
                </c:pt>
                <c:pt idx="18">
                  <c:v>7.3232816116481803E-2</c:v>
                </c:pt>
                <c:pt idx="19">
                  <c:v>4.8342230464201996E-2</c:v>
                </c:pt>
                <c:pt idx="20">
                  <c:v>3.4251751193499498E-2</c:v>
                </c:pt>
                <c:pt idx="21">
                  <c:v>2.8431931589310299E-2</c:v>
                </c:pt>
                <c:pt idx="22">
                  <c:v>1.7541078863824798E-2</c:v>
                </c:pt>
                <c:pt idx="23">
                  <c:v>1.2821235815395101E-2</c:v>
                </c:pt>
              </c:numCache>
            </c:numRef>
          </c:val>
          <c:extLst>
            <c:ext xmlns:c16="http://schemas.microsoft.com/office/drawing/2014/chart" uri="{C3380CC4-5D6E-409C-BE32-E72D297353CC}">
              <c16:uniqueId val="{00000000-D390-4043-93CA-5054F6D4B672}"/>
            </c:ext>
          </c:extLst>
        </c:ser>
        <c:ser>
          <c:idx val="1"/>
          <c:order val="1"/>
          <c:tx>
            <c:strRef>
              <c:f>Lugano!$H$53</c:f>
              <c:strCache>
                <c:ptCount val="1"/>
                <c:pt idx="0">
                  <c:v>2025</c:v>
                </c:pt>
              </c:strCache>
            </c:strRef>
          </c:tx>
          <c:spPr>
            <a:solidFill>
              <a:schemeClr val="bg1">
                <a:lumMod val="65000"/>
              </a:schemeClr>
            </a:solidFill>
            <a:ln>
              <a:noFill/>
            </a:ln>
            <a:effectLst/>
          </c:spPr>
          <c:invertIfNegative val="0"/>
          <c:val>
            <c:numRef>
              <c:f>Lugano!$J$53:$AG$53</c:f>
              <c:numCache>
                <c:formatCode>0.0%</c:formatCode>
                <c:ptCount val="24"/>
                <c:pt idx="0">
                  <c:v>3.0000000000000001E-3</c:v>
                </c:pt>
                <c:pt idx="1">
                  <c:v>1E-3</c:v>
                </c:pt>
                <c:pt idx="2">
                  <c:v>0</c:v>
                </c:pt>
                <c:pt idx="3">
                  <c:v>0</c:v>
                </c:pt>
                <c:pt idx="4">
                  <c:v>1E-3</c:v>
                </c:pt>
                <c:pt idx="5">
                  <c:v>9.0000000000000011E-3</c:v>
                </c:pt>
                <c:pt idx="6">
                  <c:v>3.6000000000000004E-2</c:v>
                </c:pt>
                <c:pt idx="7">
                  <c:v>9.1999999999999998E-2</c:v>
                </c:pt>
                <c:pt idx="8">
                  <c:v>7.5999999999999998E-2</c:v>
                </c:pt>
                <c:pt idx="9">
                  <c:v>4.9000000000000002E-2</c:v>
                </c:pt>
                <c:pt idx="10">
                  <c:v>4.8000000000000001E-2</c:v>
                </c:pt>
                <c:pt idx="11">
                  <c:v>5.2000000000000005E-2</c:v>
                </c:pt>
                <c:pt idx="12">
                  <c:v>6.0999999999999999E-2</c:v>
                </c:pt>
                <c:pt idx="13">
                  <c:v>5.4000000000000006E-2</c:v>
                </c:pt>
                <c:pt idx="14">
                  <c:v>5.2000000000000005E-2</c:v>
                </c:pt>
                <c:pt idx="15">
                  <c:v>6.6000000000000003E-2</c:v>
                </c:pt>
                <c:pt idx="16">
                  <c:v>9.1999999999999998E-2</c:v>
                </c:pt>
                <c:pt idx="17">
                  <c:v>0.10199999999999999</c:v>
                </c:pt>
                <c:pt idx="18">
                  <c:v>7.5999999999999998E-2</c:v>
                </c:pt>
                <c:pt idx="19">
                  <c:v>4.7E-2</c:v>
                </c:pt>
                <c:pt idx="20">
                  <c:v>3.1E-2</c:v>
                </c:pt>
                <c:pt idx="21">
                  <c:v>2.6000000000000002E-2</c:v>
                </c:pt>
                <c:pt idx="22">
                  <c:v>1.4999999999999999E-2</c:v>
                </c:pt>
                <c:pt idx="23">
                  <c:v>0.01</c:v>
                </c:pt>
              </c:numCache>
            </c:numRef>
          </c:val>
          <c:extLst>
            <c:ext xmlns:c16="http://schemas.microsoft.com/office/drawing/2014/chart" uri="{C3380CC4-5D6E-409C-BE32-E72D297353CC}">
              <c16:uniqueId val="{00000001-D390-4043-93CA-5054F6D4B672}"/>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baseline="0">
                <a:latin typeface="SBB Light" pitchFamily="2" charset="0"/>
              </a:rPr>
              <a:t>Wochengang (Mo-So) in Prozent</a:t>
            </a:r>
            <a:endParaRPr lang="en-US">
              <a:latin typeface="SBB Light"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Luzern!$H$25</c:f>
              <c:strCache>
                <c:ptCount val="1"/>
                <c:pt idx="0">
                  <c:v>2024</c:v>
                </c:pt>
              </c:strCache>
            </c:strRef>
          </c:tx>
          <c:spPr>
            <a:solidFill>
              <a:schemeClr val="bg1">
                <a:lumMod val="85000"/>
              </a:schemeClr>
            </a:solidFill>
            <a:ln>
              <a:noFill/>
            </a:ln>
            <a:effectLst/>
          </c:spPr>
          <c:invertIfNegative val="0"/>
          <c:cat>
            <c:strRef>
              <c:f>Luzern!$J$24:$P$24</c:f>
              <c:strCache>
                <c:ptCount val="7"/>
                <c:pt idx="0">
                  <c:v>Montag</c:v>
                </c:pt>
                <c:pt idx="1">
                  <c:v>Dienstag</c:v>
                </c:pt>
                <c:pt idx="2">
                  <c:v>Mittwoch</c:v>
                </c:pt>
                <c:pt idx="3">
                  <c:v>Donnerstag</c:v>
                </c:pt>
                <c:pt idx="4">
                  <c:v>Freitag</c:v>
                </c:pt>
                <c:pt idx="5">
                  <c:v>Samstag</c:v>
                </c:pt>
                <c:pt idx="6">
                  <c:v>Sonntag</c:v>
                </c:pt>
              </c:strCache>
            </c:strRef>
          </c:cat>
          <c:val>
            <c:numRef>
              <c:f>Luzern!$J$25:$P$25</c:f>
              <c:numCache>
                <c:formatCode>0.0%</c:formatCode>
                <c:ptCount val="7"/>
                <c:pt idx="0">
                  <c:v>0.13528106241639301</c:v>
                </c:pt>
                <c:pt idx="1">
                  <c:v>0.13904399035017001</c:v>
                </c:pt>
                <c:pt idx="2">
                  <c:v>0.13868389843062601</c:v>
                </c:pt>
                <c:pt idx="3">
                  <c:v>0.144684597696881</c:v>
                </c:pt>
                <c:pt idx="4">
                  <c:v>0.15272834087652701</c:v>
                </c:pt>
                <c:pt idx="5">
                  <c:v>0.159522920246845</c:v>
                </c:pt>
                <c:pt idx="6">
                  <c:v>0.13005518998255799</c:v>
                </c:pt>
              </c:numCache>
            </c:numRef>
          </c:val>
          <c:extLst>
            <c:ext xmlns:c16="http://schemas.microsoft.com/office/drawing/2014/chart" uri="{C3380CC4-5D6E-409C-BE32-E72D297353CC}">
              <c16:uniqueId val="{00000000-1F4F-45C3-9987-6AD754432687}"/>
            </c:ext>
          </c:extLst>
        </c:ser>
        <c:ser>
          <c:idx val="1"/>
          <c:order val="1"/>
          <c:tx>
            <c:strRef>
              <c:f>Luzern!$H$26</c:f>
              <c:strCache>
                <c:ptCount val="1"/>
                <c:pt idx="0">
                  <c:v>2025</c:v>
                </c:pt>
              </c:strCache>
            </c:strRef>
          </c:tx>
          <c:spPr>
            <a:solidFill>
              <a:schemeClr val="bg1">
                <a:lumMod val="65000"/>
              </a:schemeClr>
            </a:solidFill>
            <a:ln>
              <a:noFill/>
            </a:ln>
            <a:effectLst/>
          </c:spPr>
          <c:invertIfNegative val="0"/>
          <c:val>
            <c:numRef>
              <c:f>Luzern!$J$26:$P$26</c:f>
              <c:numCache>
                <c:formatCode>0.0%</c:formatCode>
                <c:ptCount val="7"/>
                <c:pt idx="0">
                  <c:v>0.13100000000000001</c:v>
                </c:pt>
                <c:pt idx="1">
                  <c:v>0.13800000000000001</c:v>
                </c:pt>
                <c:pt idx="2">
                  <c:v>0.13900000000000001</c:v>
                </c:pt>
                <c:pt idx="3">
                  <c:v>0.14300000000000002</c:v>
                </c:pt>
                <c:pt idx="4">
                  <c:v>0.155</c:v>
                </c:pt>
                <c:pt idx="5">
                  <c:v>0.16200000000000001</c:v>
                </c:pt>
                <c:pt idx="6">
                  <c:v>0.13200000000000001</c:v>
                </c:pt>
              </c:numCache>
            </c:numRef>
          </c:val>
          <c:extLst>
            <c:ext xmlns:c16="http://schemas.microsoft.com/office/drawing/2014/chart" uri="{C3380CC4-5D6E-409C-BE32-E72D297353CC}">
              <c16:uniqueId val="{00000001-1F4F-45C3-9987-6AD754432687}"/>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a:t>Tagesgang 0.00 bis 23.59</a:t>
            </a:r>
            <a:r>
              <a:rPr lang="de-CH" baseline="0"/>
              <a:t> Uhr in Prozent</a:t>
            </a:r>
            <a:r>
              <a:rPr lang="de-CH"/>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Luzern!$H$52</c:f>
              <c:strCache>
                <c:ptCount val="1"/>
                <c:pt idx="0">
                  <c:v>2024</c:v>
                </c:pt>
              </c:strCache>
            </c:strRef>
          </c:tx>
          <c:spPr>
            <a:solidFill>
              <a:schemeClr val="bg1">
                <a:lumMod val="85000"/>
              </a:schemeClr>
            </a:solidFill>
            <a:ln>
              <a:noFill/>
            </a:ln>
            <a:effectLst/>
          </c:spPr>
          <c:invertIfNegative val="0"/>
          <c:cat>
            <c:strRef>
              <c:f>Luzern!$J$51:$AG$51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Luzern!$J$52:$AG$52</c:f>
              <c:numCache>
                <c:formatCode>0.0%</c:formatCode>
                <c:ptCount val="24"/>
                <c:pt idx="0">
                  <c:v>8.9360216865754707E-3</c:v>
                </c:pt>
                <c:pt idx="1">
                  <c:v>3.8277127859868997E-3</c:v>
                </c:pt>
                <c:pt idx="2">
                  <c:v>2.2747406452630898E-3</c:v>
                </c:pt>
                <c:pt idx="3">
                  <c:v>1.56054124863658E-3</c:v>
                </c:pt>
                <c:pt idx="4">
                  <c:v>1.9679121279517799E-3</c:v>
                </c:pt>
                <c:pt idx="5">
                  <c:v>7.15478314860049E-3</c:v>
                </c:pt>
                <c:pt idx="6">
                  <c:v>2.1303179648003701E-2</c:v>
                </c:pt>
                <c:pt idx="7">
                  <c:v>4.1636171178321101E-2</c:v>
                </c:pt>
                <c:pt idx="8">
                  <c:v>4.2201095089584105E-2</c:v>
                </c:pt>
                <c:pt idx="9">
                  <c:v>4.4716984530048395E-2</c:v>
                </c:pt>
                <c:pt idx="10">
                  <c:v>4.9394171212698998E-2</c:v>
                </c:pt>
                <c:pt idx="11">
                  <c:v>5.7678168317645696E-2</c:v>
                </c:pt>
                <c:pt idx="12">
                  <c:v>6.8358664303762695E-2</c:v>
                </c:pt>
                <c:pt idx="13">
                  <c:v>6.3132307148731595E-2</c:v>
                </c:pt>
                <c:pt idx="14">
                  <c:v>6.5089070689166501E-2</c:v>
                </c:pt>
                <c:pt idx="15">
                  <c:v>7.4202873196077407E-2</c:v>
                </c:pt>
                <c:pt idx="16">
                  <c:v>8.6743673204548899E-2</c:v>
                </c:pt>
                <c:pt idx="17">
                  <c:v>9.4404244278453509E-2</c:v>
                </c:pt>
                <c:pt idx="18">
                  <c:v>7.5843934092682599E-2</c:v>
                </c:pt>
                <c:pt idx="19">
                  <c:v>5.80139682480025E-2</c:v>
                </c:pt>
                <c:pt idx="20">
                  <c:v>4.5855203114773702E-2</c:v>
                </c:pt>
                <c:pt idx="21">
                  <c:v>3.9773984200549901E-2</c:v>
                </c:pt>
                <c:pt idx="22">
                  <c:v>2.8193771101451701E-2</c:v>
                </c:pt>
                <c:pt idx="23">
                  <c:v>1.7736824802482599E-2</c:v>
                </c:pt>
              </c:numCache>
            </c:numRef>
          </c:val>
          <c:extLst>
            <c:ext xmlns:c16="http://schemas.microsoft.com/office/drawing/2014/chart" uri="{C3380CC4-5D6E-409C-BE32-E72D297353CC}">
              <c16:uniqueId val="{00000000-42AB-439C-8DD9-7D62232BCE1A}"/>
            </c:ext>
          </c:extLst>
        </c:ser>
        <c:ser>
          <c:idx val="1"/>
          <c:order val="1"/>
          <c:tx>
            <c:strRef>
              <c:f>Luzern!$H$53</c:f>
              <c:strCache>
                <c:ptCount val="1"/>
                <c:pt idx="0">
                  <c:v>2025</c:v>
                </c:pt>
              </c:strCache>
            </c:strRef>
          </c:tx>
          <c:spPr>
            <a:solidFill>
              <a:schemeClr val="bg1">
                <a:lumMod val="65000"/>
              </a:schemeClr>
            </a:solidFill>
            <a:ln>
              <a:noFill/>
            </a:ln>
            <a:effectLst/>
          </c:spPr>
          <c:invertIfNegative val="0"/>
          <c:val>
            <c:numRef>
              <c:f>Luzern!$J$53:$AG$53</c:f>
              <c:numCache>
                <c:formatCode>0.0%</c:formatCode>
                <c:ptCount val="24"/>
                <c:pt idx="0">
                  <c:v>3.0000000000000001E-3</c:v>
                </c:pt>
                <c:pt idx="1">
                  <c:v>1E-3</c:v>
                </c:pt>
                <c:pt idx="2">
                  <c:v>1E-3</c:v>
                </c:pt>
                <c:pt idx="3">
                  <c:v>1E-3</c:v>
                </c:pt>
                <c:pt idx="4">
                  <c:v>1E-3</c:v>
                </c:pt>
                <c:pt idx="5">
                  <c:v>8.0000000000000002E-3</c:v>
                </c:pt>
                <c:pt idx="6">
                  <c:v>2.5000000000000001E-2</c:v>
                </c:pt>
                <c:pt idx="7">
                  <c:v>5.2999999999999999E-2</c:v>
                </c:pt>
                <c:pt idx="8">
                  <c:v>0.05</c:v>
                </c:pt>
                <c:pt idx="9">
                  <c:v>4.9000000000000002E-2</c:v>
                </c:pt>
                <c:pt idx="10">
                  <c:v>0.05</c:v>
                </c:pt>
                <c:pt idx="11">
                  <c:v>5.7999999999999996E-2</c:v>
                </c:pt>
                <c:pt idx="12">
                  <c:v>7.2000000000000008E-2</c:v>
                </c:pt>
                <c:pt idx="13">
                  <c:v>6.2E-2</c:v>
                </c:pt>
                <c:pt idx="14">
                  <c:v>6.2E-2</c:v>
                </c:pt>
                <c:pt idx="15">
                  <c:v>7.2000000000000008E-2</c:v>
                </c:pt>
                <c:pt idx="16">
                  <c:v>8.900000000000001E-2</c:v>
                </c:pt>
                <c:pt idx="17">
                  <c:v>9.8000000000000004E-2</c:v>
                </c:pt>
                <c:pt idx="18">
                  <c:v>7.4999999999999997E-2</c:v>
                </c:pt>
                <c:pt idx="19">
                  <c:v>5.5E-2</c:v>
                </c:pt>
                <c:pt idx="20">
                  <c:v>4.0999999999999995E-2</c:v>
                </c:pt>
                <c:pt idx="21">
                  <c:v>3.6000000000000004E-2</c:v>
                </c:pt>
                <c:pt idx="22">
                  <c:v>2.4E-2</c:v>
                </c:pt>
                <c:pt idx="23">
                  <c:v>1.3999999999999999E-2</c:v>
                </c:pt>
              </c:numCache>
            </c:numRef>
          </c:val>
          <c:extLst>
            <c:ext xmlns:c16="http://schemas.microsoft.com/office/drawing/2014/chart" uri="{C3380CC4-5D6E-409C-BE32-E72D297353CC}">
              <c16:uniqueId val="{00000001-42AB-439C-8DD9-7D62232BCE1A}"/>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sz="1400" b="0" i="0" u="none" strike="noStrike" kern="1200" spc="0" baseline="0">
                <a:solidFill>
                  <a:sysClr val="windowText" lastClr="000000">
                    <a:lumMod val="65000"/>
                    <a:lumOff val="35000"/>
                  </a:sysClr>
                </a:solidFill>
                <a:latin typeface="SBB Light" pitchFamily="2" charset="0"/>
              </a:rPr>
              <a:t>Usagers par jour (lun-dim) en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Neuchâtel!$H$25</c:f>
              <c:strCache>
                <c:ptCount val="1"/>
                <c:pt idx="0">
                  <c:v>2024</c:v>
                </c:pt>
              </c:strCache>
            </c:strRef>
          </c:tx>
          <c:spPr>
            <a:solidFill>
              <a:schemeClr val="bg1">
                <a:lumMod val="85000"/>
              </a:schemeClr>
            </a:solidFill>
            <a:ln>
              <a:noFill/>
            </a:ln>
            <a:effectLst/>
          </c:spPr>
          <c:invertIfNegative val="0"/>
          <c:cat>
            <c:strRef>
              <c:f>Neuchâtel!$J$24:$P$24</c:f>
              <c:strCache>
                <c:ptCount val="7"/>
                <c:pt idx="0">
                  <c:v>Lundi</c:v>
                </c:pt>
                <c:pt idx="1">
                  <c:v>Mardi </c:v>
                </c:pt>
                <c:pt idx="2">
                  <c:v>Mercredi </c:v>
                </c:pt>
                <c:pt idx="3">
                  <c:v>Jeudi </c:v>
                </c:pt>
                <c:pt idx="4">
                  <c:v>Vendredi </c:v>
                </c:pt>
                <c:pt idx="5">
                  <c:v>Samedi</c:v>
                </c:pt>
                <c:pt idx="6">
                  <c:v>Dimanche</c:v>
                </c:pt>
              </c:strCache>
            </c:strRef>
          </c:cat>
          <c:val>
            <c:numRef>
              <c:f>Neuchâtel!$J$25:$P$25</c:f>
              <c:numCache>
                <c:formatCode>0.0%</c:formatCode>
                <c:ptCount val="7"/>
                <c:pt idx="0">
                  <c:v>0.14738692503497899</c:v>
                </c:pt>
                <c:pt idx="1">
                  <c:v>0.15760598805081</c:v>
                </c:pt>
                <c:pt idx="2">
                  <c:v>0.15415914973823799</c:v>
                </c:pt>
                <c:pt idx="3">
                  <c:v>0.157958669685692</c:v>
                </c:pt>
                <c:pt idx="4">
                  <c:v>0.15701890215859801</c:v>
                </c:pt>
                <c:pt idx="5">
                  <c:v>0.117053129890782</c:v>
                </c:pt>
                <c:pt idx="6">
                  <c:v>0.10881723544090001</c:v>
                </c:pt>
              </c:numCache>
            </c:numRef>
          </c:val>
          <c:extLst>
            <c:ext xmlns:c16="http://schemas.microsoft.com/office/drawing/2014/chart" uri="{C3380CC4-5D6E-409C-BE32-E72D297353CC}">
              <c16:uniqueId val="{00000000-F2F7-4C7B-99A4-F952215BB65A}"/>
            </c:ext>
          </c:extLst>
        </c:ser>
        <c:ser>
          <c:idx val="1"/>
          <c:order val="1"/>
          <c:tx>
            <c:strRef>
              <c:f>Neuchâtel!$H$26</c:f>
              <c:strCache>
                <c:ptCount val="1"/>
                <c:pt idx="0">
                  <c:v>2025</c:v>
                </c:pt>
              </c:strCache>
            </c:strRef>
          </c:tx>
          <c:spPr>
            <a:solidFill>
              <a:schemeClr val="bg1">
                <a:lumMod val="65000"/>
              </a:schemeClr>
            </a:solidFill>
            <a:ln>
              <a:noFill/>
            </a:ln>
            <a:effectLst/>
          </c:spPr>
          <c:invertIfNegative val="0"/>
          <c:val>
            <c:numRef>
              <c:f>Neuchâtel!$J$26:$P$26</c:f>
              <c:numCache>
                <c:formatCode>0.0%</c:formatCode>
                <c:ptCount val="7"/>
                <c:pt idx="0">
                  <c:v>0.14699999999999999</c:v>
                </c:pt>
                <c:pt idx="1">
                  <c:v>0.156</c:v>
                </c:pt>
                <c:pt idx="2">
                  <c:v>0.154</c:v>
                </c:pt>
                <c:pt idx="3">
                  <c:v>0.16</c:v>
                </c:pt>
                <c:pt idx="4">
                  <c:v>0.161</c:v>
                </c:pt>
                <c:pt idx="5">
                  <c:v>0.11599999999999999</c:v>
                </c:pt>
                <c:pt idx="6">
                  <c:v>0.107</c:v>
                </c:pt>
              </c:numCache>
            </c:numRef>
          </c:val>
          <c:extLst>
            <c:ext xmlns:c16="http://schemas.microsoft.com/office/drawing/2014/chart" uri="{C3380CC4-5D6E-409C-BE32-E72D297353CC}">
              <c16:uniqueId val="{00000001-F2F7-4C7B-99A4-F952215BB65A}"/>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baseline="0">
                <a:latin typeface="SBB Light" pitchFamily="2" charset="0"/>
              </a:rPr>
              <a:t>Wochengang (Mo-So) in Prozent</a:t>
            </a:r>
            <a:endParaRPr lang="en-US">
              <a:latin typeface="SBB Light"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Baden!$H$25</c:f>
              <c:strCache>
                <c:ptCount val="1"/>
                <c:pt idx="0">
                  <c:v>2024</c:v>
                </c:pt>
              </c:strCache>
            </c:strRef>
          </c:tx>
          <c:spPr>
            <a:solidFill>
              <a:schemeClr val="bg1">
                <a:lumMod val="85000"/>
              </a:schemeClr>
            </a:solidFill>
            <a:ln>
              <a:noFill/>
            </a:ln>
            <a:effectLst/>
          </c:spPr>
          <c:invertIfNegative val="0"/>
          <c:cat>
            <c:strRef>
              <c:f>Baden!$J$24:$P$24</c:f>
              <c:strCache>
                <c:ptCount val="7"/>
                <c:pt idx="0">
                  <c:v>Montag</c:v>
                </c:pt>
                <c:pt idx="1">
                  <c:v>Dienstag</c:v>
                </c:pt>
                <c:pt idx="2">
                  <c:v>Mittwoch</c:v>
                </c:pt>
                <c:pt idx="3">
                  <c:v>Donnerstag</c:v>
                </c:pt>
                <c:pt idx="4">
                  <c:v>Freitag</c:v>
                </c:pt>
                <c:pt idx="5">
                  <c:v>Samstag</c:v>
                </c:pt>
                <c:pt idx="6">
                  <c:v>Sonntag</c:v>
                </c:pt>
              </c:strCache>
            </c:strRef>
          </c:cat>
          <c:val>
            <c:numRef>
              <c:f>Baden!$J$25:$P$25</c:f>
              <c:numCache>
                <c:formatCode>0.0%</c:formatCode>
                <c:ptCount val="7"/>
                <c:pt idx="0">
                  <c:v>0.14497639365451301</c:v>
                </c:pt>
                <c:pt idx="1">
                  <c:v>0.15336858138992399</c:v>
                </c:pt>
                <c:pt idx="2">
                  <c:v>0.153432015550103</c:v>
                </c:pt>
                <c:pt idx="3">
                  <c:v>0.15079873962128501</c:v>
                </c:pt>
                <c:pt idx="4">
                  <c:v>0.15641185222047502</c:v>
                </c:pt>
                <c:pt idx="5">
                  <c:v>0.143402829038035</c:v>
                </c:pt>
                <c:pt idx="6">
                  <c:v>9.7609588525665106E-2</c:v>
                </c:pt>
              </c:numCache>
            </c:numRef>
          </c:val>
          <c:extLst>
            <c:ext xmlns:c16="http://schemas.microsoft.com/office/drawing/2014/chart" uri="{C3380CC4-5D6E-409C-BE32-E72D297353CC}">
              <c16:uniqueId val="{00000000-8176-46B7-B86E-C1807A52B293}"/>
            </c:ext>
          </c:extLst>
        </c:ser>
        <c:ser>
          <c:idx val="1"/>
          <c:order val="1"/>
          <c:tx>
            <c:strRef>
              <c:f>Baden!$H$26</c:f>
              <c:strCache>
                <c:ptCount val="1"/>
                <c:pt idx="0">
                  <c:v>2025</c:v>
                </c:pt>
              </c:strCache>
            </c:strRef>
          </c:tx>
          <c:spPr>
            <a:solidFill>
              <a:schemeClr val="bg1">
                <a:lumMod val="65000"/>
              </a:schemeClr>
            </a:solidFill>
            <a:ln>
              <a:noFill/>
            </a:ln>
            <a:effectLst/>
          </c:spPr>
          <c:invertIfNegative val="0"/>
          <c:val>
            <c:numRef>
              <c:f>Baden!$J$26:$P$26</c:f>
              <c:numCache>
                <c:formatCode>0.0%</c:formatCode>
                <c:ptCount val="7"/>
                <c:pt idx="0">
                  <c:v>0.14499999999999999</c:v>
                </c:pt>
                <c:pt idx="1">
                  <c:v>0.152</c:v>
                </c:pt>
                <c:pt idx="2">
                  <c:v>0.153</c:v>
                </c:pt>
                <c:pt idx="3">
                  <c:v>0.153</c:v>
                </c:pt>
                <c:pt idx="4">
                  <c:v>0.158</c:v>
                </c:pt>
                <c:pt idx="5">
                  <c:v>0.14199999999999999</c:v>
                </c:pt>
                <c:pt idx="6">
                  <c:v>9.6999999999999989E-2</c:v>
                </c:pt>
              </c:numCache>
            </c:numRef>
          </c:val>
          <c:extLst>
            <c:ext xmlns:c16="http://schemas.microsoft.com/office/drawing/2014/chart" uri="{C3380CC4-5D6E-409C-BE32-E72D297353CC}">
              <c16:uniqueId val="{00000001-8176-46B7-B86E-C1807A52B293}"/>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sz="1400" b="0" i="0" u="none" strike="noStrike" kern="1200" spc="0" baseline="0">
                <a:solidFill>
                  <a:sysClr val="windowText" lastClr="000000">
                    <a:lumMod val="65000"/>
                    <a:lumOff val="35000"/>
                  </a:sysClr>
                </a:solidFill>
                <a:latin typeface="SBB Light" pitchFamily="2" charset="0"/>
              </a:rPr>
              <a:t>Usagers par heure de 0h00 à 23h59 en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Neuchâtel!$H$52</c:f>
              <c:strCache>
                <c:ptCount val="1"/>
                <c:pt idx="0">
                  <c:v>2024</c:v>
                </c:pt>
              </c:strCache>
            </c:strRef>
          </c:tx>
          <c:spPr>
            <a:solidFill>
              <a:schemeClr val="bg1">
                <a:lumMod val="85000"/>
              </a:schemeClr>
            </a:solidFill>
            <a:ln>
              <a:noFill/>
            </a:ln>
            <a:effectLst/>
          </c:spPr>
          <c:invertIfNegative val="0"/>
          <c:cat>
            <c:strRef>
              <c:f>Neuchâtel!$J$51:$AG$51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Neuchâtel!$J$52:$AG$52</c:f>
              <c:numCache>
                <c:formatCode>0.0%</c:formatCode>
                <c:ptCount val="24"/>
                <c:pt idx="0">
                  <c:v>5.1811635647101692E-3</c:v>
                </c:pt>
                <c:pt idx="1">
                  <c:v>1.6086747393622299E-3</c:v>
                </c:pt>
                <c:pt idx="2">
                  <c:v>2.4147017858655199E-4</c:v>
                </c:pt>
                <c:pt idx="3">
                  <c:v>2.94925408960674E-4</c:v>
                </c:pt>
                <c:pt idx="4">
                  <c:v>1.3359711407294999E-3</c:v>
                </c:pt>
                <c:pt idx="5">
                  <c:v>1.0225924127776001E-2</c:v>
                </c:pt>
                <c:pt idx="6">
                  <c:v>3.9690098934162102E-2</c:v>
                </c:pt>
                <c:pt idx="7">
                  <c:v>7.4796975089350598E-2</c:v>
                </c:pt>
                <c:pt idx="8">
                  <c:v>6.0737532668365297E-2</c:v>
                </c:pt>
                <c:pt idx="9">
                  <c:v>4.6319878761079798E-2</c:v>
                </c:pt>
                <c:pt idx="10">
                  <c:v>4.5099112858225598E-2</c:v>
                </c:pt>
                <c:pt idx="11">
                  <c:v>5.1834267076053202E-2</c:v>
                </c:pt>
                <c:pt idx="12">
                  <c:v>6.0889603582360598E-2</c:v>
                </c:pt>
                <c:pt idx="13">
                  <c:v>5.1699604953558999E-2</c:v>
                </c:pt>
                <c:pt idx="14">
                  <c:v>5.1049847411942496E-2</c:v>
                </c:pt>
                <c:pt idx="15">
                  <c:v>6.2623007192595795E-2</c:v>
                </c:pt>
                <c:pt idx="16">
                  <c:v>8.4801090732470802E-2</c:v>
                </c:pt>
                <c:pt idx="17">
                  <c:v>9.8901187801844107E-2</c:v>
                </c:pt>
                <c:pt idx="18">
                  <c:v>8.20755908159818E-2</c:v>
                </c:pt>
                <c:pt idx="19">
                  <c:v>5.7237239125419198E-2</c:v>
                </c:pt>
                <c:pt idx="20">
                  <c:v>4.0895196924665297E-2</c:v>
                </c:pt>
                <c:pt idx="21">
                  <c:v>3.2456336446810397E-2</c:v>
                </c:pt>
                <c:pt idx="22">
                  <c:v>2.34398113050849E-2</c:v>
                </c:pt>
                <c:pt idx="23">
                  <c:v>1.6565489159903898E-2</c:v>
                </c:pt>
              </c:numCache>
            </c:numRef>
          </c:val>
          <c:extLst>
            <c:ext xmlns:c16="http://schemas.microsoft.com/office/drawing/2014/chart" uri="{C3380CC4-5D6E-409C-BE32-E72D297353CC}">
              <c16:uniqueId val="{00000000-C595-4548-BD1D-02E1068D512B}"/>
            </c:ext>
          </c:extLst>
        </c:ser>
        <c:ser>
          <c:idx val="1"/>
          <c:order val="1"/>
          <c:tx>
            <c:strRef>
              <c:f>Neuchâtel!$H$53</c:f>
              <c:strCache>
                <c:ptCount val="1"/>
                <c:pt idx="0">
                  <c:v>2025</c:v>
                </c:pt>
              </c:strCache>
            </c:strRef>
          </c:tx>
          <c:spPr>
            <a:solidFill>
              <a:schemeClr val="bg1">
                <a:lumMod val="65000"/>
              </a:schemeClr>
            </a:solidFill>
            <a:ln>
              <a:noFill/>
            </a:ln>
            <a:effectLst/>
          </c:spPr>
          <c:invertIfNegative val="0"/>
          <c:val>
            <c:numRef>
              <c:f>Neuchâtel!$J$53:$AG$53</c:f>
              <c:numCache>
                <c:formatCode>0.0%</c:formatCode>
                <c:ptCount val="24"/>
                <c:pt idx="0">
                  <c:v>2E-3</c:v>
                </c:pt>
                <c:pt idx="1">
                  <c:v>1E-3</c:v>
                </c:pt>
                <c:pt idx="2">
                  <c:v>0</c:v>
                </c:pt>
                <c:pt idx="3">
                  <c:v>0</c:v>
                </c:pt>
                <c:pt idx="4">
                  <c:v>1E-3</c:v>
                </c:pt>
                <c:pt idx="5">
                  <c:v>0.01</c:v>
                </c:pt>
                <c:pt idx="6">
                  <c:v>4.4999999999999998E-2</c:v>
                </c:pt>
                <c:pt idx="7">
                  <c:v>9.5000000000000001E-2</c:v>
                </c:pt>
                <c:pt idx="8">
                  <c:v>7.4999999999999997E-2</c:v>
                </c:pt>
                <c:pt idx="9">
                  <c:v>4.5999999999999999E-2</c:v>
                </c:pt>
                <c:pt idx="10">
                  <c:v>4.0999999999999995E-2</c:v>
                </c:pt>
                <c:pt idx="11">
                  <c:v>4.5999999999999999E-2</c:v>
                </c:pt>
                <c:pt idx="12">
                  <c:v>5.9000000000000004E-2</c:v>
                </c:pt>
                <c:pt idx="13">
                  <c:v>4.7E-2</c:v>
                </c:pt>
                <c:pt idx="14">
                  <c:v>4.4999999999999998E-2</c:v>
                </c:pt>
                <c:pt idx="15">
                  <c:v>5.7000000000000002E-2</c:v>
                </c:pt>
                <c:pt idx="16">
                  <c:v>8.5999999999999993E-2</c:v>
                </c:pt>
                <c:pt idx="17">
                  <c:v>0.105</c:v>
                </c:pt>
                <c:pt idx="18">
                  <c:v>8.1000000000000003E-2</c:v>
                </c:pt>
                <c:pt idx="19">
                  <c:v>5.4000000000000006E-2</c:v>
                </c:pt>
                <c:pt idx="20">
                  <c:v>3.7000000000000005E-2</c:v>
                </c:pt>
                <c:pt idx="21">
                  <c:v>2.8999999999999998E-2</c:v>
                </c:pt>
                <c:pt idx="22">
                  <c:v>2.2000000000000002E-2</c:v>
                </c:pt>
                <c:pt idx="23">
                  <c:v>1.3999999999999999E-2</c:v>
                </c:pt>
              </c:numCache>
            </c:numRef>
          </c:val>
          <c:extLst>
            <c:ext xmlns:c16="http://schemas.microsoft.com/office/drawing/2014/chart" uri="{C3380CC4-5D6E-409C-BE32-E72D297353CC}">
              <c16:uniqueId val="{00000001-C595-4548-BD1D-02E1068D512B}"/>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baseline="0">
                <a:latin typeface="SBB Light" pitchFamily="2" charset="0"/>
              </a:rPr>
              <a:t>Wochengang (Mo-So) in Prozent</a:t>
            </a:r>
            <a:endParaRPr lang="en-US">
              <a:latin typeface="SBB Light"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Olten!$H$25:$I$25</c:f>
              <c:strCache>
                <c:ptCount val="2"/>
                <c:pt idx="0">
                  <c:v>2024</c:v>
                </c:pt>
                <c:pt idx="1">
                  <c:v>Olten</c:v>
                </c:pt>
              </c:strCache>
            </c:strRef>
          </c:tx>
          <c:spPr>
            <a:solidFill>
              <a:schemeClr val="bg1">
                <a:lumMod val="85000"/>
              </a:schemeClr>
            </a:solidFill>
            <a:ln>
              <a:noFill/>
            </a:ln>
            <a:effectLst/>
          </c:spPr>
          <c:invertIfNegative val="0"/>
          <c:cat>
            <c:strRef>
              <c:f>Olten!$J$24:$P$24</c:f>
              <c:strCache>
                <c:ptCount val="7"/>
                <c:pt idx="0">
                  <c:v>Montag</c:v>
                </c:pt>
                <c:pt idx="1">
                  <c:v>Dienstag</c:v>
                </c:pt>
                <c:pt idx="2">
                  <c:v>Mittwoch</c:v>
                </c:pt>
                <c:pt idx="3">
                  <c:v>Donnerstag</c:v>
                </c:pt>
                <c:pt idx="4">
                  <c:v>Freitag</c:v>
                </c:pt>
                <c:pt idx="5">
                  <c:v>Samstag</c:v>
                </c:pt>
                <c:pt idx="6">
                  <c:v>Sonntag</c:v>
                </c:pt>
              </c:strCache>
            </c:strRef>
          </c:cat>
          <c:val>
            <c:numRef>
              <c:f>Olten!$J$25:$P$25</c:f>
              <c:numCache>
                <c:formatCode>0.0%</c:formatCode>
                <c:ptCount val="7"/>
                <c:pt idx="0">
                  <c:v>0.14970704541447499</c:v>
                </c:pt>
                <c:pt idx="1">
                  <c:v>0.16540994968615699</c:v>
                </c:pt>
                <c:pt idx="2">
                  <c:v>0.16099070414192401</c:v>
                </c:pt>
                <c:pt idx="3">
                  <c:v>0.16074456323016101</c:v>
                </c:pt>
                <c:pt idx="4">
                  <c:v>0.15496924107131199</c:v>
                </c:pt>
                <c:pt idx="5">
                  <c:v>0.113749975029812</c:v>
                </c:pt>
                <c:pt idx="6">
                  <c:v>9.4428521426158193E-2</c:v>
                </c:pt>
              </c:numCache>
            </c:numRef>
          </c:val>
          <c:extLst>
            <c:ext xmlns:c16="http://schemas.microsoft.com/office/drawing/2014/chart" uri="{C3380CC4-5D6E-409C-BE32-E72D297353CC}">
              <c16:uniqueId val="{00000000-58AD-45F5-8550-18D52F3DAE14}"/>
            </c:ext>
          </c:extLst>
        </c:ser>
        <c:ser>
          <c:idx val="1"/>
          <c:order val="1"/>
          <c:tx>
            <c:strRef>
              <c:f>Olten!$H$26:$I$26</c:f>
              <c:strCache>
                <c:ptCount val="2"/>
                <c:pt idx="0">
                  <c:v>2025</c:v>
                </c:pt>
                <c:pt idx="1">
                  <c:v>Olten</c:v>
                </c:pt>
              </c:strCache>
            </c:strRef>
          </c:tx>
          <c:spPr>
            <a:solidFill>
              <a:schemeClr val="bg1">
                <a:lumMod val="65000"/>
              </a:schemeClr>
            </a:solidFill>
            <a:ln>
              <a:noFill/>
            </a:ln>
            <a:effectLst/>
          </c:spPr>
          <c:invertIfNegative val="0"/>
          <c:cat>
            <c:strRef>
              <c:f>Olten!$J$24:$P$24</c:f>
              <c:strCache>
                <c:ptCount val="7"/>
                <c:pt idx="0">
                  <c:v>Montag</c:v>
                </c:pt>
                <c:pt idx="1">
                  <c:v>Dienstag</c:v>
                </c:pt>
                <c:pt idx="2">
                  <c:v>Mittwoch</c:v>
                </c:pt>
                <c:pt idx="3">
                  <c:v>Donnerstag</c:v>
                </c:pt>
                <c:pt idx="4">
                  <c:v>Freitag</c:v>
                </c:pt>
                <c:pt idx="5">
                  <c:v>Samstag</c:v>
                </c:pt>
                <c:pt idx="6">
                  <c:v>Sonntag</c:v>
                </c:pt>
              </c:strCache>
            </c:strRef>
          </c:cat>
          <c:val>
            <c:numRef>
              <c:f>Olten!$J$26:$P$26</c:f>
              <c:numCache>
                <c:formatCode>0.0%</c:formatCode>
                <c:ptCount val="7"/>
                <c:pt idx="0">
                  <c:v>0.14899999999999999</c:v>
                </c:pt>
                <c:pt idx="1">
                  <c:v>0.16300000000000001</c:v>
                </c:pt>
                <c:pt idx="2">
                  <c:v>0.161</c:v>
                </c:pt>
                <c:pt idx="3">
                  <c:v>0.16500000000000001</c:v>
                </c:pt>
                <c:pt idx="4">
                  <c:v>0.158</c:v>
                </c:pt>
                <c:pt idx="5">
                  <c:v>0.111</c:v>
                </c:pt>
                <c:pt idx="6">
                  <c:v>9.3000000000000013E-2</c:v>
                </c:pt>
              </c:numCache>
            </c:numRef>
          </c:val>
          <c:extLst>
            <c:ext xmlns:c16="http://schemas.microsoft.com/office/drawing/2014/chart" uri="{C3380CC4-5D6E-409C-BE32-E72D297353CC}">
              <c16:uniqueId val="{00000001-58AD-45F5-8550-18D52F3DAE14}"/>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a:t>Tagesgang 0.00 bis 23.59</a:t>
            </a:r>
            <a:r>
              <a:rPr lang="de-CH" baseline="0"/>
              <a:t> Uhr in Prozent</a:t>
            </a:r>
            <a:r>
              <a:rPr lang="de-CH"/>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Olten!$H$52</c:f>
              <c:strCache>
                <c:ptCount val="1"/>
                <c:pt idx="0">
                  <c:v>2024</c:v>
                </c:pt>
              </c:strCache>
            </c:strRef>
          </c:tx>
          <c:spPr>
            <a:solidFill>
              <a:schemeClr val="bg1">
                <a:lumMod val="85000"/>
              </a:schemeClr>
            </a:solidFill>
            <a:ln>
              <a:noFill/>
            </a:ln>
            <a:effectLst/>
          </c:spPr>
          <c:invertIfNegative val="0"/>
          <c:cat>
            <c:strRef>
              <c:f>Olten!$J$51:$AG$51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Olten!$J$52:$AG$52</c:f>
              <c:numCache>
                <c:formatCode>0.0%</c:formatCode>
                <c:ptCount val="24"/>
                <c:pt idx="0">
                  <c:v>8.4625920531400303E-3</c:v>
                </c:pt>
                <c:pt idx="1">
                  <c:v>3.4062810227441496E-3</c:v>
                </c:pt>
                <c:pt idx="2">
                  <c:v>8.1659027960530599E-4</c:v>
                </c:pt>
                <c:pt idx="3">
                  <c:v>8.3422140348957303E-4</c:v>
                </c:pt>
                <c:pt idx="4">
                  <c:v>3.36750123548146E-3</c:v>
                </c:pt>
                <c:pt idx="5">
                  <c:v>1.9006655532134199E-2</c:v>
                </c:pt>
                <c:pt idx="6">
                  <c:v>5.7832865630859896E-2</c:v>
                </c:pt>
                <c:pt idx="7">
                  <c:v>8.8450180784159393E-2</c:v>
                </c:pt>
                <c:pt idx="8">
                  <c:v>6.6767980489380901E-2</c:v>
                </c:pt>
                <c:pt idx="9">
                  <c:v>4.1563854632686394E-2</c:v>
                </c:pt>
                <c:pt idx="10">
                  <c:v>3.6519051601870099E-2</c:v>
                </c:pt>
                <c:pt idx="11">
                  <c:v>4.4155282432365502E-2</c:v>
                </c:pt>
                <c:pt idx="12">
                  <c:v>5.2481558973503803E-2</c:v>
                </c:pt>
                <c:pt idx="13">
                  <c:v>4.6279268317044098E-2</c:v>
                </c:pt>
                <c:pt idx="14">
                  <c:v>4.6243224393832404E-2</c:v>
                </c:pt>
                <c:pt idx="15">
                  <c:v>6.0208898419539095E-2</c:v>
                </c:pt>
                <c:pt idx="16">
                  <c:v>9.28299082921E-2</c:v>
                </c:pt>
                <c:pt idx="17">
                  <c:v>9.7636995135373203E-2</c:v>
                </c:pt>
                <c:pt idx="18">
                  <c:v>7.3849134902416499E-2</c:v>
                </c:pt>
                <c:pt idx="19">
                  <c:v>5.0413115471701998E-2</c:v>
                </c:pt>
                <c:pt idx="20">
                  <c:v>3.7799262272087304E-2</c:v>
                </c:pt>
                <c:pt idx="21">
                  <c:v>3.2021030543533696E-2</c:v>
                </c:pt>
                <c:pt idx="22">
                  <c:v>2.4048722698899502E-2</c:v>
                </c:pt>
                <c:pt idx="23">
                  <c:v>1.5005823482051399E-2</c:v>
                </c:pt>
              </c:numCache>
            </c:numRef>
          </c:val>
          <c:extLst>
            <c:ext xmlns:c16="http://schemas.microsoft.com/office/drawing/2014/chart" uri="{C3380CC4-5D6E-409C-BE32-E72D297353CC}">
              <c16:uniqueId val="{00000000-1344-41D0-827C-58CA88FA382A}"/>
            </c:ext>
          </c:extLst>
        </c:ser>
        <c:ser>
          <c:idx val="1"/>
          <c:order val="1"/>
          <c:tx>
            <c:strRef>
              <c:f>Olten!$H$53</c:f>
              <c:strCache>
                <c:ptCount val="1"/>
                <c:pt idx="0">
                  <c:v>2025</c:v>
                </c:pt>
              </c:strCache>
            </c:strRef>
          </c:tx>
          <c:spPr>
            <a:solidFill>
              <a:schemeClr val="bg1">
                <a:lumMod val="65000"/>
              </a:schemeClr>
            </a:solidFill>
            <a:ln>
              <a:noFill/>
            </a:ln>
            <a:effectLst/>
          </c:spPr>
          <c:invertIfNegative val="0"/>
          <c:val>
            <c:numRef>
              <c:f>Olten!$J$53:$AG$53</c:f>
              <c:numCache>
                <c:formatCode>0.0%</c:formatCode>
                <c:ptCount val="24"/>
                <c:pt idx="0">
                  <c:v>5.0000000000000001E-3</c:v>
                </c:pt>
                <c:pt idx="1">
                  <c:v>1E-3</c:v>
                </c:pt>
                <c:pt idx="2">
                  <c:v>0</c:v>
                </c:pt>
                <c:pt idx="3">
                  <c:v>1E-3</c:v>
                </c:pt>
                <c:pt idx="4">
                  <c:v>3.0000000000000001E-3</c:v>
                </c:pt>
                <c:pt idx="5">
                  <c:v>2.2000000000000002E-2</c:v>
                </c:pt>
                <c:pt idx="6">
                  <c:v>6.8000000000000005E-2</c:v>
                </c:pt>
                <c:pt idx="7">
                  <c:v>0.10800000000000001</c:v>
                </c:pt>
                <c:pt idx="8">
                  <c:v>7.400000000000001E-2</c:v>
                </c:pt>
                <c:pt idx="9">
                  <c:v>0.04</c:v>
                </c:pt>
                <c:pt idx="10">
                  <c:v>3.2000000000000001E-2</c:v>
                </c:pt>
                <c:pt idx="11">
                  <c:v>0.04</c:v>
                </c:pt>
                <c:pt idx="12">
                  <c:v>5.0999999999999997E-2</c:v>
                </c:pt>
                <c:pt idx="13">
                  <c:v>4.0999999999999995E-2</c:v>
                </c:pt>
                <c:pt idx="14">
                  <c:v>4.0999999999999995E-2</c:v>
                </c:pt>
                <c:pt idx="15">
                  <c:v>5.7999999999999996E-2</c:v>
                </c:pt>
                <c:pt idx="16">
                  <c:v>9.8000000000000004E-2</c:v>
                </c:pt>
                <c:pt idx="17">
                  <c:v>0.10199999999999999</c:v>
                </c:pt>
                <c:pt idx="18">
                  <c:v>7.2999999999999995E-2</c:v>
                </c:pt>
                <c:pt idx="19">
                  <c:v>4.5999999999999999E-2</c:v>
                </c:pt>
                <c:pt idx="20">
                  <c:v>3.3000000000000002E-2</c:v>
                </c:pt>
                <c:pt idx="21">
                  <c:v>2.7999999999999997E-2</c:v>
                </c:pt>
                <c:pt idx="22">
                  <c:v>2.1000000000000001E-2</c:v>
                </c:pt>
                <c:pt idx="23">
                  <c:v>1.2E-2</c:v>
                </c:pt>
              </c:numCache>
            </c:numRef>
          </c:val>
          <c:extLst>
            <c:ext xmlns:c16="http://schemas.microsoft.com/office/drawing/2014/chart" uri="{C3380CC4-5D6E-409C-BE32-E72D297353CC}">
              <c16:uniqueId val="{00000001-1344-41D0-827C-58CA88FA382A}"/>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sz="1400" b="0" i="0" u="none" strike="noStrike" kern="1200" spc="0" baseline="0">
                <a:solidFill>
                  <a:sysClr val="windowText" lastClr="000000">
                    <a:lumMod val="65000"/>
                    <a:lumOff val="35000"/>
                  </a:sysClr>
                </a:solidFill>
                <a:latin typeface="SBB Light" pitchFamily="2" charset="0"/>
              </a:rPr>
              <a:t>Usagers par jour (lun-dim) en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Renens!$H$25</c:f>
              <c:strCache>
                <c:ptCount val="1"/>
                <c:pt idx="0">
                  <c:v>2024</c:v>
                </c:pt>
              </c:strCache>
            </c:strRef>
          </c:tx>
          <c:spPr>
            <a:solidFill>
              <a:schemeClr val="bg1">
                <a:lumMod val="85000"/>
              </a:schemeClr>
            </a:solidFill>
            <a:ln>
              <a:noFill/>
            </a:ln>
            <a:effectLst/>
          </c:spPr>
          <c:invertIfNegative val="0"/>
          <c:cat>
            <c:strRef>
              <c:f>Renens!$J$24:$P$24</c:f>
              <c:strCache>
                <c:ptCount val="7"/>
                <c:pt idx="0">
                  <c:v>Lundi</c:v>
                </c:pt>
                <c:pt idx="1">
                  <c:v>Mardi </c:v>
                </c:pt>
                <c:pt idx="2">
                  <c:v>Mercredi </c:v>
                </c:pt>
                <c:pt idx="3">
                  <c:v>Jeudi </c:v>
                </c:pt>
                <c:pt idx="4">
                  <c:v>Vendredi </c:v>
                </c:pt>
                <c:pt idx="5">
                  <c:v>Samedi</c:v>
                </c:pt>
                <c:pt idx="6">
                  <c:v>Dimanche</c:v>
                </c:pt>
              </c:strCache>
            </c:strRef>
          </c:cat>
          <c:val>
            <c:numRef>
              <c:f>Renens!$J$25:$P$25</c:f>
              <c:numCache>
                <c:formatCode>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A5E2-4401-922D-EFA32CF01F23}"/>
            </c:ext>
          </c:extLst>
        </c:ser>
        <c:ser>
          <c:idx val="1"/>
          <c:order val="1"/>
          <c:tx>
            <c:strRef>
              <c:f>Renens!$H$26</c:f>
              <c:strCache>
                <c:ptCount val="1"/>
                <c:pt idx="0">
                  <c:v>2025</c:v>
                </c:pt>
              </c:strCache>
            </c:strRef>
          </c:tx>
          <c:spPr>
            <a:solidFill>
              <a:schemeClr val="bg1">
                <a:lumMod val="65000"/>
              </a:schemeClr>
            </a:solidFill>
            <a:ln>
              <a:noFill/>
            </a:ln>
            <a:effectLst/>
          </c:spPr>
          <c:invertIfNegative val="0"/>
          <c:val>
            <c:numRef>
              <c:f>Renens!$J$26:$P$26</c:f>
              <c:numCache>
                <c:formatCode>0.0%</c:formatCode>
                <c:ptCount val="7"/>
                <c:pt idx="0">
                  <c:v>0.151</c:v>
                </c:pt>
                <c:pt idx="1">
                  <c:v>0.16</c:v>
                </c:pt>
                <c:pt idx="2">
                  <c:v>0.157</c:v>
                </c:pt>
                <c:pt idx="3">
                  <c:v>0.16500000000000001</c:v>
                </c:pt>
                <c:pt idx="4">
                  <c:v>0.16699999999999998</c:v>
                </c:pt>
                <c:pt idx="5">
                  <c:v>0.10800000000000001</c:v>
                </c:pt>
                <c:pt idx="6">
                  <c:v>9.3000000000000013E-2</c:v>
                </c:pt>
              </c:numCache>
            </c:numRef>
          </c:val>
          <c:extLst>
            <c:ext xmlns:c16="http://schemas.microsoft.com/office/drawing/2014/chart" uri="{C3380CC4-5D6E-409C-BE32-E72D297353CC}">
              <c16:uniqueId val="{00000001-A5E2-4401-922D-EFA32CF01F23}"/>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sz="1400" b="0" i="0" u="none" strike="noStrike" kern="1200" spc="0" baseline="0">
                <a:solidFill>
                  <a:sysClr val="windowText" lastClr="000000">
                    <a:lumMod val="65000"/>
                    <a:lumOff val="35000"/>
                  </a:sysClr>
                </a:solidFill>
                <a:latin typeface="SBB Light" pitchFamily="2" charset="0"/>
              </a:rPr>
              <a:t>Usagers par heure de 0h00 à 23h59 en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Renens!$H$52</c:f>
              <c:strCache>
                <c:ptCount val="1"/>
                <c:pt idx="0">
                  <c:v>2024</c:v>
                </c:pt>
              </c:strCache>
            </c:strRef>
          </c:tx>
          <c:spPr>
            <a:solidFill>
              <a:schemeClr val="bg1">
                <a:lumMod val="85000"/>
              </a:schemeClr>
            </a:solidFill>
            <a:ln>
              <a:noFill/>
            </a:ln>
            <a:effectLst/>
          </c:spPr>
          <c:invertIfNegative val="0"/>
          <c:cat>
            <c:strRef>
              <c:f>Renens!$J$51:$AG$51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Renens!$J$52:$AG$52</c:f>
              <c:numCache>
                <c:formatCode>0.0%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62E6-4A3E-BACE-6BF0071506CE}"/>
            </c:ext>
          </c:extLst>
        </c:ser>
        <c:ser>
          <c:idx val="1"/>
          <c:order val="1"/>
          <c:tx>
            <c:strRef>
              <c:f>Renens!$H$53</c:f>
              <c:strCache>
                <c:ptCount val="1"/>
                <c:pt idx="0">
                  <c:v>2025</c:v>
                </c:pt>
              </c:strCache>
            </c:strRef>
          </c:tx>
          <c:spPr>
            <a:solidFill>
              <a:schemeClr val="bg1">
                <a:lumMod val="65000"/>
              </a:schemeClr>
            </a:solidFill>
            <a:ln>
              <a:noFill/>
            </a:ln>
            <a:effectLst/>
          </c:spPr>
          <c:invertIfNegative val="0"/>
          <c:val>
            <c:numRef>
              <c:f>Renens!$J$53:$AG$53</c:f>
              <c:numCache>
                <c:formatCode>0.0%</c:formatCode>
                <c:ptCount val="24"/>
                <c:pt idx="0">
                  <c:v>6.0000000000000001E-3</c:v>
                </c:pt>
                <c:pt idx="1">
                  <c:v>1E-3</c:v>
                </c:pt>
                <c:pt idx="2">
                  <c:v>0</c:v>
                </c:pt>
                <c:pt idx="3">
                  <c:v>1E-3</c:v>
                </c:pt>
                <c:pt idx="4">
                  <c:v>1E-3</c:v>
                </c:pt>
                <c:pt idx="5">
                  <c:v>9.0000000000000011E-3</c:v>
                </c:pt>
                <c:pt idx="6">
                  <c:v>3.6000000000000004E-2</c:v>
                </c:pt>
                <c:pt idx="7">
                  <c:v>0.09</c:v>
                </c:pt>
                <c:pt idx="8">
                  <c:v>0.08</c:v>
                </c:pt>
                <c:pt idx="9">
                  <c:v>5.2999999999999999E-2</c:v>
                </c:pt>
                <c:pt idx="10">
                  <c:v>4.2000000000000003E-2</c:v>
                </c:pt>
                <c:pt idx="11">
                  <c:v>4.4000000000000004E-2</c:v>
                </c:pt>
                <c:pt idx="12">
                  <c:v>5.5E-2</c:v>
                </c:pt>
                <c:pt idx="13">
                  <c:v>4.9000000000000002E-2</c:v>
                </c:pt>
                <c:pt idx="14">
                  <c:v>4.7E-2</c:v>
                </c:pt>
                <c:pt idx="15">
                  <c:v>6.0999999999999999E-2</c:v>
                </c:pt>
                <c:pt idx="16">
                  <c:v>8.900000000000001E-2</c:v>
                </c:pt>
                <c:pt idx="17">
                  <c:v>0.105</c:v>
                </c:pt>
                <c:pt idx="18">
                  <c:v>7.9000000000000001E-2</c:v>
                </c:pt>
                <c:pt idx="19">
                  <c:v>5.2000000000000005E-2</c:v>
                </c:pt>
                <c:pt idx="20">
                  <c:v>3.6000000000000004E-2</c:v>
                </c:pt>
                <c:pt idx="21">
                  <c:v>2.7000000000000003E-2</c:v>
                </c:pt>
                <c:pt idx="22">
                  <c:v>2.1000000000000001E-2</c:v>
                </c:pt>
                <c:pt idx="23">
                  <c:v>1.4999999999999999E-2</c:v>
                </c:pt>
              </c:numCache>
            </c:numRef>
          </c:val>
          <c:extLst>
            <c:ext xmlns:c16="http://schemas.microsoft.com/office/drawing/2014/chart" uri="{C3380CC4-5D6E-409C-BE32-E72D297353CC}">
              <c16:uniqueId val="{00000001-62E6-4A3E-BACE-6BF0071506CE}"/>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baseline="0">
                <a:latin typeface="SBB Light" pitchFamily="2" charset="0"/>
              </a:rPr>
              <a:t>Wochengang (Mo-So) in Prozent</a:t>
            </a:r>
            <a:endParaRPr lang="en-US">
              <a:latin typeface="SBB Light"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'St. Gallen'!$H$25</c:f>
              <c:strCache>
                <c:ptCount val="1"/>
                <c:pt idx="0">
                  <c:v>2024</c:v>
                </c:pt>
              </c:strCache>
            </c:strRef>
          </c:tx>
          <c:spPr>
            <a:solidFill>
              <a:schemeClr val="bg1">
                <a:lumMod val="85000"/>
              </a:schemeClr>
            </a:solidFill>
            <a:ln>
              <a:noFill/>
            </a:ln>
            <a:effectLst/>
          </c:spPr>
          <c:invertIfNegative val="0"/>
          <c:cat>
            <c:strRef>
              <c:f>'St. Gallen'!$J$24:$P$24</c:f>
              <c:strCache>
                <c:ptCount val="7"/>
                <c:pt idx="0">
                  <c:v>Montag</c:v>
                </c:pt>
                <c:pt idx="1">
                  <c:v>Dienstag</c:v>
                </c:pt>
                <c:pt idx="2">
                  <c:v>Mittwoch</c:v>
                </c:pt>
                <c:pt idx="3">
                  <c:v>Donnerstag</c:v>
                </c:pt>
                <c:pt idx="4">
                  <c:v>Freitag</c:v>
                </c:pt>
                <c:pt idx="5">
                  <c:v>Samstag</c:v>
                </c:pt>
                <c:pt idx="6">
                  <c:v>Sonntag</c:v>
                </c:pt>
              </c:strCache>
            </c:strRef>
          </c:cat>
          <c:val>
            <c:numRef>
              <c:f>'St. Gallen'!$J$25:$P$25</c:f>
              <c:numCache>
                <c:formatCode>0.0%</c:formatCode>
                <c:ptCount val="7"/>
                <c:pt idx="0">
                  <c:v>0.14338632754541</c:v>
                </c:pt>
                <c:pt idx="1">
                  <c:v>0.15213667491257199</c:v>
                </c:pt>
                <c:pt idx="2">
                  <c:v>0.15396468456833101</c:v>
                </c:pt>
                <c:pt idx="3">
                  <c:v>0.155510872134171</c:v>
                </c:pt>
                <c:pt idx="4">
                  <c:v>0.16067957462957502</c:v>
                </c:pt>
                <c:pt idx="5">
                  <c:v>0.13463106972767999</c:v>
                </c:pt>
                <c:pt idx="6">
                  <c:v>9.9690796482259009E-2</c:v>
                </c:pt>
              </c:numCache>
            </c:numRef>
          </c:val>
          <c:extLst>
            <c:ext xmlns:c16="http://schemas.microsoft.com/office/drawing/2014/chart" uri="{C3380CC4-5D6E-409C-BE32-E72D297353CC}">
              <c16:uniqueId val="{00000000-97F6-4807-A1F2-A2BF6A75DA4F}"/>
            </c:ext>
          </c:extLst>
        </c:ser>
        <c:ser>
          <c:idx val="1"/>
          <c:order val="1"/>
          <c:tx>
            <c:strRef>
              <c:f>'St. Gallen'!$H$26</c:f>
              <c:strCache>
                <c:ptCount val="1"/>
                <c:pt idx="0">
                  <c:v>2025</c:v>
                </c:pt>
              </c:strCache>
            </c:strRef>
          </c:tx>
          <c:spPr>
            <a:solidFill>
              <a:schemeClr val="bg1">
                <a:lumMod val="65000"/>
              </a:schemeClr>
            </a:solidFill>
            <a:ln>
              <a:noFill/>
            </a:ln>
            <a:effectLst/>
          </c:spPr>
          <c:invertIfNegative val="0"/>
          <c:val>
            <c:numRef>
              <c:f>'St. Gallen'!$J$26:$P$26</c:f>
              <c:numCache>
                <c:formatCode>0.0%</c:formatCode>
                <c:ptCount val="7"/>
                <c:pt idx="0">
                  <c:v>0.14300000000000002</c:v>
                </c:pt>
                <c:pt idx="1">
                  <c:v>0.15</c:v>
                </c:pt>
                <c:pt idx="2">
                  <c:v>0.152</c:v>
                </c:pt>
                <c:pt idx="3">
                  <c:v>0.157</c:v>
                </c:pt>
                <c:pt idx="4">
                  <c:v>0.16399999999999998</c:v>
                </c:pt>
                <c:pt idx="5">
                  <c:v>0.13400000000000001</c:v>
                </c:pt>
                <c:pt idx="6">
                  <c:v>9.9000000000000005E-2</c:v>
                </c:pt>
              </c:numCache>
            </c:numRef>
          </c:val>
          <c:extLst>
            <c:ext xmlns:c16="http://schemas.microsoft.com/office/drawing/2014/chart" uri="{C3380CC4-5D6E-409C-BE32-E72D297353CC}">
              <c16:uniqueId val="{00000001-97F6-4807-A1F2-A2BF6A75DA4F}"/>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a:t>Tagesgang 0.00 bis 23.59</a:t>
            </a:r>
            <a:r>
              <a:rPr lang="de-CH" baseline="0"/>
              <a:t> Uhr in Prozent</a:t>
            </a:r>
            <a:r>
              <a:rPr lang="de-CH"/>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'St. Gallen'!$H$52</c:f>
              <c:strCache>
                <c:ptCount val="1"/>
                <c:pt idx="0">
                  <c:v>2024</c:v>
                </c:pt>
              </c:strCache>
            </c:strRef>
          </c:tx>
          <c:spPr>
            <a:solidFill>
              <a:schemeClr val="bg1">
                <a:lumMod val="85000"/>
              </a:schemeClr>
            </a:solidFill>
            <a:ln>
              <a:noFill/>
            </a:ln>
            <a:effectLst/>
          </c:spPr>
          <c:invertIfNegative val="0"/>
          <c:cat>
            <c:strRef>
              <c:f>'St. Gallen'!$J$51:$AG$51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'St. Gallen'!$J$52:$AG$52</c:f>
              <c:numCache>
                <c:formatCode>0.0%</c:formatCode>
                <c:ptCount val="24"/>
                <c:pt idx="0">
                  <c:v>7.3008956775154499E-3</c:v>
                </c:pt>
                <c:pt idx="1">
                  <c:v>4.1712766669100496E-3</c:v>
                </c:pt>
                <c:pt idx="2">
                  <c:v>2.2817352882617699E-3</c:v>
                </c:pt>
                <c:pt idx="3">
                  <c:v>1.5839980352154101E-3</c:v>
                </c:pt>
                <c:pt idx="4">
                  <c:v>3.4398839411230904E-3</c:v>
                </c:pt>
                <c:pt idx="5">
                  <c:v>1.0647216648965801E-2</c:v>
                </c:pt>
                <c:pt idx="6">
                  <c:v>3.6893197209096298E-2</c:v>
                </c:pt>
                <c:pt idx="7">
                  <c:v>6.7026214893630809E-2</c:v>
                </c:pt>
                <c:pt idx="8">
                  <c:v>5.4421239375815195E-2</c:v>
                </c:pt>
                <c:pt idx="9">
                  <c:v>4.5649097162669898E-2</c:v>
                </c:pt>
                <c:pt idx="10">
                  <c:v>4.7759684362281105E-2</c:v>
                </c:pt>
                <c:pt idx="11">
                  <c:v>5.3532825549935499E-2</c:v>
                </c:pt>
                <c:pt idx="12">
                  <c:v>6.6395373086402101E-2</c:v>
                </c:pt>
                <c:pt idx="13">
                  <c:v>6.0288812305166105E-2</c:v>
                </c:pt>
                <c:pt idx="14">
                  <c:v>5.9223811122314098E-2</c:v>
                </c:pt>
                <c:pt idx="15">
                  <c:v>6.7924185211770197E-2</c:v>
                </c:pt>
                <c:pt idx="16">
                  <c:v>9.0620665465016514E-2</c:v>
                </c:pt>
                <c:pt idx="17">
                  <c:v>9.9021388751721506E-2</c:v>
                </c:pt>
                <c:pt idx="18">
                  <c:v>7.076835595357571E-2</c:v>
                </c:pt>
                <c:pt idx="19">
                  <c:v>5.0323883876305098E-2</c:v>
                </c:pt>
                <c:pt idx="20">
                  <c:v>3.6987628950792703E-2</c:v>
                </c:pt>
                <c:pt idx="21">
                  <c:v>2.9491675067629203E-2</c:v>
                </c:pt>
                <c:pt idx="22">
                  <c:v>2.0469402057078399E-2</c:v>
                </c:pt>
                <c:pt idx="23">
                  <c:v>1.3777553340808E-2</c:v>
                </c:pt>
              </c:numCache>
            </c:numRef>
          </c:val>
          <c:extLst>
            <c:ext xmlns:c16="http://schemas.microsoft.com/office/drawing/2014/chart" uri="{C3380CC4-5D6E-409C-BE32-E72D297353CC}">
              <c16:uniqueId val="{00000000-84C0-4F90-9D53-C265F5CEA194}"/>
            </c:ext>
          </c:extLst>
        </c:ser>
        <c:ser>
          <c:idx val="1"/>
          <c:order val="1"/>
          <c:tx>
            <c:strRef>
              <c:f>'St. Gallen'!$H$53</c:f>
              <c:strCache>
                <c:ptCount val="1"/>
                <c:pt idx="0">
                  <c:v>2025</c:v>
                </c:pt>
              </c:strCache>
            </c:strRef>
          </c:tx>
          <c:spPr>
            <a:solidFill>
              <a:schemeClr val="bg1">
                <a:lumMod val="65000"/>
              </a:schemeClr>
            </a:solidFill>
            <a:ln>
              <a:noFill/>
            </a:ln>
            <a:effectLst/>
          </c:spPr>
          <c:invertIfNegative val="0"/>
          <c:val>
            <c:numRef>
              <c:f>'St. Gallen'!$J$53:$AG$53</c:f>
              <c:numCache>
                <c:formatCode>0.0%</c:formatCode>
                <c:ptCount val="24"/>
                <c:pt idx="0">
                  <c:v>3.0000000000000001E-3</c:v>
                </c:pt>
                <c:pt idx="1">
                  <c:v>1E-3</c:v>
                </c:pt>
                <c:pt idx="2">
                  <c:v>0</c:v>
                </c:pt>
                <c:pt idx="3">
                  <c:v>1E-3</c:v>
                </c:pt>
                <c:pt idx="4">
                  <c:v>3.0000000000000001E-3</c:v>
                </c:pt>
                <c:pt idx="5">
                  <c:v>1.1000000000000001E-2</c:v>
                </c:pt>
                <c:pt idx="6">
                  <c:v>4.4999999999999998E-2</c:v>
                </c:pt>
                <c:pt idx="7">
                  <c:v>8.1000000000000003E-2</c:v>
                </c:pt>
                <c:pt idx="8">
                  <c:v>6.3E-2</c:v>
                </c:pt>
                <c:pt idx="9">
                  <c:v>4.5999999999999999E-2</c:v>
                </c:pt>
                <c:pt idx="10">
                  <c:v>4.5999999999999999E-2</c:v>
                </c:pt>
                <c:pt idx="11">
                  <c:v>5.2000000000000005E-2</c:v>
                </c:pt>
                <c:pt idx="12">
                  <c:v>6.7000000000000004E-2</c:v>
                </c:pt>
                <c:pt idx="13">
                  <c:v>5.7000000000000002E-2</c:v>
                </c:pt>
                <c:pt idx="14">
                  <c:v>5.4000000000000006E-2</c:v>
                </c:pt>
                <c:pt idx="15">
                  <c:v>6.5000000000000002E-2</c:v>
                </c:pt>
                <c:pt idx="16">
                  <c:v>9.5000000000000001E-2</c:v>
                </c:pt>
                <c:pt idx="17">
                  <c:v>0.106</c:v>
                </c:pt>
                <c:pt idx="18">
                  <c:v>7.0999999999999994E-2</c:v>
                </c:pt>
                <c:pt idx="19">
                  <c:v>4.7E-2</c:v>
                </c:pt>
                <c:pt idx="20">
                  <c:v>3.3000000000000002E-2</c:v>
                </c:pt>
                <c:pt idx="21">
                  <c:v>2.6000000000000002E-2</c:v>
                </c:pt>
                <c:pt idx="22">
                  <c:v>1.8000000000000002E-2</c:v>
                </c:pt>
                <c:pt idx="23">
                  <c:v>1.1000000000000001E-2</c:v>
                </c:pt>
              </c:numCache>
            </c:numRef>
          </c:val>
          <c:extLst>
            <c:ext xmlns:c16="http://schemas.microsoft.com/office/drawing/2014/chart" uri="{C3380CC4-5D6E-409C-BE32-E72D297353CC}">
              <c16:uniqueId val="{00000001-84C0-4F90-9D53-C265F5CEA194}"/>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baseline="0">
                <a:latin typeface="SBB Light" pitchFamily="2" charset="0"/>
              </a:rPr>
              <a:t>Wochengang (Mo-So) in Prozent</a:t>
            </a:r>
            <a:endParaRPr lang="en-US">
              <a:latin typeface="SBB Light"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Thun!$H$25</c:f>
              <c:strCache>
                <c:ptCount val="1"/>
                <c:pt idx="0">
                  <c:v>2024</c:v>
                </c:pt>
              </c:strCache>
            </c:strRef>
          </c:tx>
          <c:spPr>
            <a:solidFill>
              <a:schemeClr val="bg1">
                <a:lumMod val="85000"/>
              </a:schemeClr>
            </a:solidFill>
            <a:ln>
              <a:noFill/>
            </a:ln>
            <a:effectLst/>
          </c:spPr>
          <c:invertIfNegative val="0"/>
          <c:cat>
            <c:strRef>
              <c:f>Thun!$J$24:$P$24</c:f>
              <c:strCache>
                <c:ptCount val="7"/>
                <c:pt idx="0">
                  <c:v>Montag</c:v>
                </c:pt>
                <c:pt idx="1">
                  <c:v>Dienstag</c:v>
                </c:pt>
                <c:pt idx="2">
                  <c:v>Mittwoch</c:v>
                </c:pt>
                <c:pt idx="3">
                  <c:v>Donnerstag</c:v>
                </c:pt>
                <c:pt idx="4">
                  <c:v>Freitag</c:v>
                </c:pt>
                <c:pt idx="5">
                  <c:v>Samstag</c:v>
                </c:pt>
                <c:pt idx="6">
                  <c:v>Sonntag</c:v>
                </c:pt>
              </c:strCache>
            </c:strRef>
          </c:cat>
          <c:val>
            <c:numRef>
              <c:f>Thun!$J$25:$P$25</c:f>
              <c:numCache>
                <c:formatCode>0.0%</c:formatCode>
                <c:ptCount val="7"/>
                <c:pt idx="0">
                  <c:v>0.14690934217489901</c:v>
                </c:pt>
                <c:pt idx="1">
                  <c:v>0.155275615690774</c:v>
                </c:pt>
                <c:pt idx="2">
                  <c:v>0.15343819474520901</c:v>
                </c:pt>
                <c:pt idx="3">
                  <c:v>0.15557799269299299</c:v>
                </c:pt>
                <c:pt idx="4">
                  <c:v>0.15966889426949701</c:v>
                </c:pt>
                <c:pt idx="5">
                  <c:v>0.13092246906552898</c:v>
                </c:pt>
                <c:pt idx="6">
                  <c:v>9.8207491361099214E-2</c:v>
                </c:pt>
              </c:numCache>
            </c:numRef>
          </c:val>
          <c:extLst>
            <c:ext xmlns:c16="http://schemas.microsoft.com/office/drawing/2014/chart" uri="{C3380CC4-5D6E-409C-BE32-E72D297353CC}">
              <c16:uniqueId val="{00000000-9B3F-43CF-A8D9-0889E20AFFD4}"/>
            </c:ext>
          </c:extLst>
        </c:ser>
        <c:ser>
          <c:idx val="1"/>
          <c:order val="1"/>
          <c:tx>
            <c:strRef>
              <c:f>Thun!$H$26</c:f>
              <c:strCache>
                <c:ptCount val="1"/>
                <c:pt idx="0">
                  <c:v>2025</c:v>
                </c:pt>
              </c:strCache>
            </c:strRef>
          </c:tx>
          <c:spPr>
            <a:solidFill>
              <a:schemeClr val="bg1">
                <a:lumMod val="65000"/>
              </a:schemeClr>
            </a:solidFill>
            <a:ln>
              <a:noFill/>
            </a:ln>
            <a:effectLst/>
          </c:spPr>
          <c:invertIfNegative val="0"/>
          <c:val>
            <c:numRef>
              <c:f>Thun!$J$26:$P$26</c:f>
              <c:numCache>
                <c:formatCode>0.0%</c:formatCode>
                <c:ptCount val="7"/>
                <c:pt idx="0">
                  <c:v>0.14300000000000002</c:v>
                </c:pt>
                <c:pt idx="1">
                  <c:v>0.152</c:v>
                </c:pt>
                <c:pt idx="2">
                  <c:v>0.152</c:v>
                </c:pt>
                <c:pt idx="3">
                  <c:v>0.157</c:v>
                </c:pt>
                <c:pt idx="4">
                  <c:v>0.16200000000000001</c:v>
                </c:pt>
                <c:pt idx="5">
                  <c:v>0.13300000000000001</c:v>
                </c:pt>
                <c:pt idx="6">
                  <c:v>0.10099999999999999</c:v>
                </c:pt>
              </c:numCache>
            </c:numRef>
          </c:val>
          <c:extLst>
            <c:ext xmlns:c16="http://schemas.microsoft.com/office/drawing/2014/chart" uri="{C3380CC4-5D6E-409C-BE32-E72D297353CC}">
              <c16:uniqueId val="{00000001-9B3F-43CF-A8D9-0889E20AFFD4}"/>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a:t>Tagesgang 0.00 bis 23.59</a:t>
            </a:r>
            <a:r>
              <a:rPr lang="de-CH" baseline="0"/>
              <a:t> Uhr in Prozent</a:t>
            </a:r>
            <a:r>
              <a:rPr lang="de-CH"/>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Thun!$H$52</c:f>
              <c:strCache>
                <c:ptCount val="1"/>
                <c:pt idx="0">
                  <c:v>2024</c:v>
                </c:pt>
              </c:strCache>
            </c:strRef>
          </c:tx>
          <c:spPr>
            <a:solidFill>
              <a:schemeClr val="bg1">
                <a:lumMod val="85000"/>
              </a:schemeClr>
            </a:solidFill>
            <a:ln>
              <a:noFill/>
            </a:ln>
            <a:effectLst/>
          </c:spPr>
          <c:invertIfNegative val="0"/>
          <c:cat>
            <c:strRef>
              <c:f>Thun!$J$51:$AG$51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Thun!$J$52:$AG$52</c:f>
              <c:numCache>
                <c:formatCode>0.0%</c:formatCode>
                <c:ptCount val="24"/>
                <c:pt idx="0">
                  <c:v>2.8143928831290297E-3</c:v>
                </c:pt>
                <c:pt idx="1">
                  <c:v>1.0292616022063001E-3</c:v>
                </c:pt>
                <c:pt idx="2">
                  <c:v>4.5400246431430701E-4</c:v>
                </c:pt>
                <c:pt idx="3">
                  <c:v>4.5917316931371599E-4</c:v>
                </c:pt>
                <c:pt idx="4">
                  <c:v>1.3875696106160501E-3</c:v>
                </c:pt>
                <c:pt idx="5">
                  <c:v>1.26205256742618E-2</c:v>
                </c:pt>
                <c:pt idx="6">
                  <c:v>5.43488432878022E-2</c:v>
                </c:pt>
                <c:pt idx="7">
                  <c:v>8.1509828381387997E-2</c:v>
                </c:pt>
                <c:pt idx="8">
                  <c:v>5.3935842329328298E-2</c:v>
                </c:pt>
                <c:pt idx="9">
                  <c:v>5.0309211800306203E-2</c:v>
                </c:pt>
                <c:pt idx="10">
                  <c:v>4.9977121451048399E-2</c:v>
                </c:pt>
                <c:pt idx="11">
                  <c:v>5.4615899276997101E-2</c:v>
                </c:pt>
                <c:pt idx="12">
                  <c:v>6.394268586663529E-2</c:v>
                </c:pt>
                <c:pt idx="13">
                  <c:v>5.6664445205565801E-2</c:v>
                </c:pt>
                <c:pt idx="14">
                  <c:v>5.9935899279910103E-2</c:v>
                </c:pt>
                <c:pt idx="15">
                  <c:v>6.7695670947403502E-2</c:v>
                </c:pt>
                <c:pt idx="16">
                  <c:v>9.2229500940303591E-2</c:v>
                </c:pt>
                <c:pt idx="17">
                  <c:v>9.9007421272557086E-2</c:v>
                </c:pt>
                <c:pt idx="18">
                  <c:v>6.7193602774643993E-2</c:v>
                </c:pt>
                <c:pt idx="19">
                  <c:v>4.2595612343652604E-2</c:v>
                </c:pt>
                <c:pt idx="20">
                  <c:v>3.2533056280647801E-2</c:v>
                </c:pt>
                <c:pt idx="21">
                  <c:v>2.6038213840404199E-2</c:v>
                </c:pt>
                <c:pt idx="22">
                  <c:v>1.85696038431593E-2</c:v>
                </c:pt>
                <c:pt idx="23">
                  <c:v>1.0132615474405299E-2</c:v>
                </c:pt>
              </c:numCache>
            </c:numRef>
          </c:val>
          <c:extLst>
            <c:ext xmlns:c16="http://schemas.microsoft.com/office/drawing/2014/chart" uri="{C3380CC4-5D6E-409C-BE32-E72D297353CC}">
              <c16:uniqueId val="{00000000-DBE0-49C7-9938-DD18623174FD}"/>
            </c:ext>
          </c:extLst>
        </c:ser>
        <c:ser>
          <c:idx val="1"/>
          <c:order val="1"/>
          <c:tx>
            <c:strRef>
              <c:f>Thun!$H$53</c:f>
              <c:strCache>
                <c:ptCount val="1"/>
                <c:pt idx="0">
                  <c:v>2025</c:v>
                </c:pt>
              </c:strCache>
            </c:strRef>
          </c:tx>
          <c:spPr>
            <a:solidFill>
              <a:schemeClr val="bg1">
                <a:lumMod val="65000"/>
              </a:schemeClr>
            </a:solidFill>
            <a:ln>
              <a:noFill/>
            </a:ln>
            <a:effectLst/>
          </c:spPr>
          <c:invertIfNegative val="0"/>
          <c:val>
            <c:numRef>
              <c:f>Thun!$J$53:$AG$53</c:f>
              <c:numCache>
                <c:formatCode>0.0%</c:formatCode>
                <c:ptCount val="24"/>
                <c:pt idx="0">
                  <c:v>1E-3</c:v>
                </c:pt>
                <c:pt idx="1">
                  <c:v>0</c:v>
                </c:pt>
                <c:pt idx="2">
                  <c:v>0</c:v>
                </c:pt>
                <c:pt idx="3">
                  <c:v>0</c:v>
                </c:pt>
                <c:pt idx="4">
                  <c:v>1E-3</c:v>
                </c:pt>
                <c:pt idx="5">
                  <c:v>1.3999999999999999E-2</c:v>
                </c:pt>
                <c:pt idx="6">
                  <c:v>6.5000000000000002E-2</c:v>
                </c:pt>
                <c:pt idx="7">
                  <c:v>9.6999999999999989E-2</c:v>
                </c:pt>
                <c:pt idx="8">
                  <c:v>5.9000000000000004E-2</c:v>
                </c:pt>
                <c:pt idx="9">
                  <c:v>4.8000000000000001E-2</c:v>
                </c:pt>
                <c:pt idx="10">
                  <c:v>4.5999999999999999E-2</c:v>
                </c:pt>
                <c:pt idx="11">
                  <c:v>0.05</c:v>
                </c:pt>
                <c:pt idx="12">
                  <c:v>6.3E-2</c:v>
                </c:pt>
                <c:pt idx="13">
                  <c:v>5.0999999999999997E-2</c:v>
                </c:pt>
                <c:pt idx="14">
                  <c:v>5.5E-2</c:v>
                </c:pt>
                <c:pt idx="15">
                  <c:v>6.4000000000000001E-2</c:v>
                </c:pt>
                <c:pt idx="16">
                  <c:v>9.5000000000000001E-2</c:v>
                </c:pt>
                <c:pt idx="17">
                  <c:v>0.10300000000000001</c:v>
                </c:pt>
                <c:pt idx="18">
                  <c:v>6.8000000000000005E-2</c:v>
                </c:pt>
                <c:pt idx="19">
                  <c:v>4.0999999999999995E-2</c:v>
                </c:pt>
                <c:pt idx="20">
                  <c:v>0.03</c:v>
                </c:pt>
                <c:pt idx="21">
                  <c:v>2.3E-2</c:v>
                </c:pt>
                <c:pt idx="22">
                  <c:v>1.7000000000000001E-2</c:v>
                </c:pt>
                <c:pt idx="23">
                  <c:v>8.0000000000000002E-3</c:v>
                </c:pt>
              </c:numCache>
            </c:numRef>
          </c:val>
          <c:extLst>
            <c:ext xmlns:c16="http://schemas.microsoft.com/office/drawing/2014/chart" uri="{C3380CC4-5D6E-409C-BE32-E72D297353CC}">
              <c16:uniqueId val="{00000001-DBE0-49C7-9938-DD18623174FD}"/>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baseline="0">
                <a:latin typeface="SBB Light" pitchFamily="2" charset="0"/>
              </a:rPr>
              <a:t>Wochengang (Mo-So) in Prozent</a:t>
            </a:r>
            <a:endParaRPr lang="en-US">
              <a:latin typeface="SBB Light"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Uster!$H$25</c:f>
              <c:strCache>
                <c:ptCount val="1"/>
                <c:pt idx="0">
                  <c:v>2024</c:v>
                </c:pt>
              </c:strCache>
            </c:strRef>
          </c:tx>
          <c:spPr>
            <a:solidFill>
              <a:schemeClr val="bg1">
                <a:lumMod val="85000"/>
              </a:schemeClr>
            </a:solidFill>
            <a:ln>
              <a:noFill/>
            </a:ln>
            <a:effectLst/>
          </c:spPr>
          <c:invertIfNegative val="0"/>
          <c:cat>
            <c:strRef>
              <c:f>Uster!$J$24:$P$24</c:f>
              <c:strCache>
                <c:ptCount val="7"/>
                <c:pt idx="0">
                  <c:v>Montag</c:v>
                </c:pt>
                <c:pt idx="1">
                  <c:v>Dienstag</c:v>
                </c:pt>
                <c:pt idx="2">
                  <c:v>Mittwoch</c:v>
                </c:pt>
                <c:pt idx="3">
                  <c:v>Donnerstag</c:v>
                </c:pt>
                <c:pt idx="4">
                  <c:v>Freitag</c:v>
                </c:pt>
                <c:pt idx="5">
                  <c:v>Samstag</c:v>
                </c:pt>
                <c:pt idx="6">
                  <c:v>Sonntag</c:v>
                </c:pt>
              </c:strCache>
            </c:strRef>
          </c:cat>
          <c:val>
            <c:numRef>
              <c:f>Uster!$J$25:$P$25</c:f>
              <c:numCache>
                <c:formatCode>0.0%</c:formatCode>
                <c:ptCount val="7"/>
                <c:pt idx="0">
                  <c:v>0.143774458121043</c:v>
                </c:pt>
                <c:pt idx="1">
                  <c:v>0.15279076410869999</c:v>
                </c:pt>
                <c:pt idx="2">
                  <c:v>0.151196178835935</c:v>
                </c:pt>
                <c:pt idx="3">
                  <c:v>0.156146912940692</c:v>
                </c:pt>
                <c:pt idx="4">
                  <c:v>0.15738616091054</c:v>
                </c:pt>
                <c:pt idx="5">
                  <c:v>0.12481058498407301</c:v>
                </c:pt>
                <c:pt idx="6">
                  <c:v>0.113894940099017</c:v>
                </c:pt>
              </c:numCache>
            </c:numRef>
          </c:val>
          <c:extLst>
            <c:ext xmlns:c16="http://schemas.microsoft.com/office/drawing/2014/chart" uri="{C3380CC4-5D6E-409C-BE32-E72D297353CC}">
              <c16:uniqueId val="{00000000-B4B6-4E00-B73A-9584491A7A80}"/>
            </c:ext>
          </c:extLst>
        </c:ser>
        <c:ser>
          <c:idx val="1"/>
          <c:order val="1"/>
          <c:tx>
            <c:strRef>
              <c:f>Uster!$H$26</c:f>
              <c:strCache>
                <c:ptCount val="1"/>
                <c:pt idx="0">
                  <c:v>2025</c:v>
                </c:pt>
              </c:strCache>
            </c:strRef>
          </c:tx>
          <c:spPr>
            <a:solidFill>
              <a:schemeClr val="bg1">
                <a:lumMod val="65000"/>
              </a:schemeClr>
            </a:solidFill>
            <a:ln>
              <a:noFill/>
            </a:ln>
            <a:effectLst/>
          </c:spPr>
          <c:invertIfNegative val="0"/>
          <c:val>
            <c:numRef>
              <c:f>Uster!$J$26:$P$26</c:f>
              <c:numCache>
                <c:formatCode>0.0%</c:formatCode>
                <c:ptCount val="7"/>
                <c:pt idx="0">
                  <c:v>0.14199999999999999</c:v>
                </c:pt>
                <c:pt idx="1">
                  <c:v>0.151</c:v>
                </c:pt>
                <c:pt idx="2">
                  <c:v>0.152</c:v>
                </c:pt>
                <c:pt idx="3">
                  <c:v>0.156</c:v>
                </c:pt>
                <c:pt idx="4">
                  <c:v>0.158</c:v>
                </c:pt>
                <c:pt idx="5">
                  <c:v>0.125</c:v>
                </c:pt>
                <c:pt idx="6">
                  <c:v>0.11599999999999999</c:v>
                </c:pt>
              </c:numCache>
            </c:numRef>
          </c:val>
          <c:extLst>
            <c:ext xmlns:c16="http://schemas.microsoft.com/office/drawing/2014/chart" uri="{C3380CC4-5D6E-409C-BE32-E72D297353CC}">
              <c16:uniqueId val="{00000001-B4B6-4E00-B73A-9584491A7A80}"/>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a:t>Tagesgang 0.00 bis 23.59</a:t>
            </a:r>
            <a:r>
              <a:rPr lang="de-CH" baseline="0"/>
              <a:t> Uhr in Prozent</a:t>
            </a:r>
            <a:r>
              <a:rPr lang="de-CH"/>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Baden!$H$52</c:f>
              <c:strCache>
                <c:ptCount val="1"/>
                <c:pt idx="0">
                  <c:v>2024</c:v>
                </c:pt>
              </c:strCache>
            </c:strRef>
          </c:tx>
          <c:spPr>
            <a:solidFill>
              <a:schemeClr val="bg1">
                <a:lumMod val="85000"/>
              </a:schemeClr>
            </a:solidFill>
            <a:ln>
              <a:noFill/>
            </a:ln>
            <a:effectLst/>
          </c:spPr>
          <c:invertIfNegative val="0"/>
          <c:cat>
            <c:strRef>
              <c:f>Baden!$J$51:$AG$51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Baden!$J$52:$AG$52</c:f>
              <c:numCache>
                <c:formatCode>0.0%</c:formatCode>
                <c:ptCount val="24"/>
                <c:pt idx="0">
                  <c:v>4.4360507052827501E-3</c:v>
                </c:pt>
                <c:pt idx="1">
                  <c:v>1.9725775119156098E-3</c:v>
                </c:pt>
                <c:pt idx="2">
                  <c:v>1.35256481357861E-3</c:v>
                </c:pt>
                <c:pt idx="3">
                  <c:v>5.6505037158664198E-4</c:v>
                </c:pt>
                <c:pt idx="4">
                  <c:v>1.0972593148200801E-3</c:v>
                </c:pt>
                <c:pt idx="5">
                  <c:v>5.5953322080437599E-3</c:v>
                </c:pt>
                <c:pt idx="6">
                  <c:v>2.7508984457793997E-2</c:v>
                </c:pt>
                <c:pt idx="7">
                  <c:v>5.1720752263247703E-2</c:v>
                </c:pt>
                <c:pt idx="8">
                  <c:v>4.8841636279193794E-2</c:v>
                </c:pt>
                <c:pt idx="9">
                  <c:v>4.7670117683702405E-2</c:v>
                </c:pt>
                <c:pt idx="10">
                  <c:v>5.27628400702451E-2</c:v>
                </c:pt>
                <c:pt idx="11">
                  <c:v>6.4051714999783793E-2</c:v>
                </c:pt>
                <c:pt idx="12">
                  <c:v>8.0388024613709211E-2</c:v>
                </c:pt>
                <c:pt idx="13">
                  <c:v>6.4777154958566702E-2</c:v>
                </c:pt>
                <c:pt idx="14">
                  <c:v>6.6684677156992805E-2</c:v>
                </c:pt>
                <c:pt idx="15">
                  <c:v>7.3761534309696494E-2</c:v>
                </c:pt>
                <c:pt idx="16">
                  <c:v>9.0842894607934307E-2</c:v>
                </c:pt>
                <c:pt idx="17">
                  <c:v>0.10156044373371699</c:v>
                </c:pt>
                <c:pt idx="18">
                  <c:v>7.7891291629844303E-2</c:v>
                </c:pt>
                <c:pt idx="19">
                  <c:v>5.0899507373345199E-2</c:v>
                </c:pt>
                <c:pt idx="20">
                  <c:v>3.5775036006599502E-2</c:v>
                </c:pt>
                <c:pt idx="21">
                  <c:v>2.2056104559995703E-2</c:v>
                </c:pt>
                <c:pt idx="22">
                  <c:v>1.6619122423693199E-2</c:v>
                </c:pt>
                <c:pt idx="23">
                  <c:v>1.1169327946711501E-2</c:v>
                </c:pt>
              </c:numCache>
            </c:numRef>
          </c:val>
          <c:extLst>
            <c:ext xmlns:c16="http://schemas.microsoft.com/office/drawing/2014/chart" uri="{C3380CC4-5D6E-409C-BE32-E72D297353CC}">
              <c16:uniqueId val="{00000000-FF96-4AEE-AB84-5DD26A108D45}"/>
            </c:ext>
          </c:extLst>
        </c:ser>
        <c:ser>
          <c:idx val="1"/>
          <c:order val="1"/>
          <c:tx>
            <c:strRef>
              <c:f>Baden!$H$53</c:f>
              <c:strCache>
                <c:ptCount val="1"/>
                <c:pt idx="0">
                  <c:v>2025</c:v>
                </c:pt>
              </c:strCache>
            </c:strRef>
          </c:tx>
          <c:spPr>
            <a:solidFill>
              <a:schemeClr val="bg1">
                <a:lumMod val="65000"/>
              </a:schemeClr>
            </a:solidFill>
            <a:ln>
              <a:noFill/>
            </a:ln>
            <a:effectLst/>
          </c:spPr>
          <c:invertIfNegative val="0"/>
          <c:val>
            <c:numRef>
              <c:f>Baden!$J$53:$AG$53</c:f>
              <c:numCache>
                <c:formatCode>0.0%</c:formatCode>
                <c:ptCount val="24"/>
                <c:pt idx="0">
                  <c:v>2E-3</c:v>
                </c:pt>
                <c:pt idx="1">
                  <c:v>0</c:v>
                </c:pt>
                <c:pt idx="2">
                  <c:v>0</c:v>
                </c:pt>
                <c:pt idx="3">
                  <c:v>0</c:v>
                </c:pt>
                <c:pt idx="4">
                  <c:v>1E-3</c:v>
                </c:pt>
                <c:pt idx="5">
                  <c:v>6.0000000000000001E-3</c:v>
                </c:pt>
                <c:pt idx="6">
                  <c:v>3.4000000000000002E-2</c:v>
                </c:pt>
                <c:pt idx="7">
                  <c:v>6.5000000000000002E-2</c:v>
                </c:pt>
                <c:pt idx="8">
                  <c:v>5.5E-2</c:v>
                </c:pt>
                <c:pt idx="9">
                  <c:v>4.7E-2</c:v>
                </c:pt>
                <c:pt idx="10">
                  <c:v>0.05</c:v>
                </c:pt>
                <c:pt idx="11">
                  <c:v>6.2E-2</c:v>
                </c:pt>
                <c:pt idx="12">
                  <c:v>8.3000000000000004E-2</c:v>
                </c:pt>
                <c:pt idx="13">
                  <c:v>0.06</c:v>
                </c:pt>
                <c:pt idx="14">
                  <c:v>5.9000000000000004E-2</c:v>
                </c:pt>
                <c:pt idx="15">
                  <c:v>6.7000000000000004E-2</c:v>
                </c:pt>
                <c:pt idx="16">
                  <c:v>9.0999999999999998E-2</c:v>
                </c:pt>
                <c:pt idx="17">
                  <c:v>0.10800000000000001</c:v>
                </c:pt>
                <c:pt idx="18">
                  <c:v>0.08</c:v>
                </c:pt>
                <c:pt idx="19">
                  <c:v>0.05</c:v>
                </c:pt>
                <c:pt idx="20">
                  <c:v>3.5000000000000003E-2</c:v>
                </c:pt>
                <c:pt idx="21">
                  <c:v>2.1000000000000001E-2</c:v>
                </c:pt>
                <c:pt idx="22">
                  <c:v>1.4999999999999999E-2</c:v>
                </c:pt>
                <c:pt idx="23">
                  <c:v>9.0000000000000011E-3</c:v>
                </c:pt>
              </c:numCache>
            </c:numRef>
          </c:val>
          <c:extLst>
            <c:ext xmlns:c16="http://schemas.microsoft.com/office/drawing/2014/chart" uri="{C3380CC4-5D6E-409C-BE32-E72D297353CC}">
              <c16:uniqueId val="{00000001-FF96-4AEE-AB84-5DD26A108D45}"/>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a:t>Tagesgang 0.00 bis 23.59</a:t>
            </a:r>
            <a:r>
              <a:rPr lang="de-CH" baseline="0"/>
              <a:t> Uhr in Prozent</a:t>
            </a:r>
            <a:r>
              <a:rPr lang="de-CH"/>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Uster!$H$52</c:f>
              <c:strCache>
                <c:ptCount val="1"/>
                <c:pt idx="0">
                  <c:v>2024</c:v>
                </c:pt>
              </c:strCache>
            </c:strRef>
          </c:tx>
          <c:spPr>
            <a:solidFill>
              <a:schemeClr val="bg1">
                <a:lumMod val="85000"/>
              </a:schemeClr>
            </a:solidFill>
            <a:ln>
              <a:noFill/>
            </a:ln>
            <a:effectLst/>
          </c:spPr>
          <c:invertIfNegative val="0"/>
          <c:cat>
            <c:strRef>
              <c:f>Uster!$J$51:$AG$51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Uster!$J$52:$AG$52</c:f>
              <c:numCache>
                <c:formatCode>0.0%</c:formatCode>
                <c:ptCount val="24"/>
                <c:pt idx="0">
                  <c:v>6.8609198115199997E-3</c:v>
                </c:pt>
                <c:pt idx="1">
                  <c:v>2.3799359892232798E-3</c:v>
                </c:pt>
                <c:pt idx="2">
                  <c:v>1.62639562715052E-3</c:v>
                </c:pt>
                <c:pt idx="3">
                  <c:v>1.16874370898094E-3</c:v>
                </c:pt>
                <c:pt idx="4">
                  <c:v>1.49477376736702E-3</c:v>
                </c:pt>
                <c:pt idx="5">
                  <c:v>8.0995420039042306E-3</c:v>
                </c:pt>
                <c:pt idx="6">
                  <c:v>3.4724391439239104E-2</c:v>
                </c:pt>
                <c:pt idx="7">
                  <c:v>6.2912850162905501E-2</c:v>
                </c:pt>
                <c:pt idx="8">
                  <c:v>5.07093552583507E-2</c:v>
                </c:pt>
                <c:pt idx="9">
                  <c:v>4.6896806063116102E-2</c:v>
                </c:pt>
                <c:pt idx="10">
                  <c:v>4.778593154224E-2</c:v>
                </c:pt>
                <c:pt idx="11">
                  <c:v>5.2326364223551504E-2</c:v>
                </c:pt>
                <c:pt idx="12">
                  <c:v>5.9922155369488701E-2</c:v>
                </c:pt>
                <c:pt idx="13">
                  <c:v>5.8906414250287795E-2</c:v>
                </c:pt>
                <c:pt idx="14">
                  <c:v>6.01133303845309E-2</c:v>
                </c:pt>
                <c:pt idx="15">
                  <c:v>6.8183043662683809E-2</c:v>
                </c:pt>
                <c:pt idx="16">
                  <c:v>8.8648156934140993E-2</c:v>
                </c:pt>
                <c:pt idx="17">
                  <c:v>0.103038535480487</c:v>
                </c:pt>
                <c:pt idx="18">
                  <c:v>7.8845561563830394E-2</c:v>
                </c:pt>
                <c:pt idx="19">
                  <c:v>5.0671704314308001E-2</c:v>
                </c:pt>
                <c:pt idx="20">
                  <c:v>4.20713317472656E-2</c:v>
                </c:pt>
                <c:pt idx="21">
                  <c:v>3.4360919029298199E-2</c:v>
                </c:pt>
                <c:pt idx="22">
                  <c:v>2.2487521736640897E-2</c:v>
                </c:pt>
                <c:pt idx="23">
                  <c:v>1.5765315929488599E-2</c:v>
                </c:pt>
              </c:numCache>
            </c:numRef>
          </c:val>
          <c:extLst>
            <c:ext xmlns:c16="http://schemas.microsoft.com/office/drawing/2014/chart" uri="{C3380CC4-5D6E-409C-BE32-E72D297353CC}">
              <c16:uniqueId val="{00000000-EE8F-46FE-9ABE-FE24ED0D7EE6}"/>
            </c:ext>
          </c:extLst>
        </c:ser>
        <c:ser>
          <c:idx val="1"/>
          <c:order val="1"/>
          <c:tx>
            <c:strRef>
              <c:f>Uster!$H$53</c:f>
              <c:strCache>
                <c:ptCount val="1"/>
                <c:pt idx="0">
                  <c:v>2025</c:v>
                </c:pt>
              </c:strCache>
            </c:strRef>
          </c:tx>
          <c:spPr>
            <a:solidFill>
              <a:schemeClr val="bg1">
                <a:lumMod val="65000"/>
              </a:schemeClr>
            </a:solidFill>
            <a:ln>
              <a:noFill/>
            </a:ln>
            <a:effectLst/>
          </c:spPr>
          <c:invertIfNegative val="0"/>
          <c:val>
            <c:numRef>
              <c:f>Uster!$J$53:$AG$53</c:f>
              <c:numCache>
                <c:formatCode>0.0%</c:formatCode>
                <c:ptCount val="24"/>
                <c:pt idx="0">
                  <c:v>3.0000000000000001E-3</c:v>
                </c:pt>
                <c:pt idx="1">
                  <c:v>0</c:v>
                </c:pt>
                <c:pt idx="2">
                  <c:v>0</c:v>
                </c:pt>
                <c:pt idx="3">
                  <c:v>0</c:v>
                </c:pt>
                <c:pt idx="4">
                  <c:v>1E-3</c:v>
                </c:pt>
                <c:pt idx="5">
                  <c:v>8.0000000000000002E-3</c:v>
                </c:pt>
                <c:pt idx="6">
                  <c:v>4.4000000000000004E-2</c:v>
                </c:pt>
                <c:pt idx="7">
                  <c:v>8.1000000000000003E-2</c:v>
                </c:pt>
                <c:pt idx="8">
                  <c:v>5.7999999999999996E-2</c:v>
                </c:pt>
                <c:pt idx="9">
                  <c:v>4.4999999999999998E-2</c:v>
                </c:pt>
                <c:pt idx="10">
                  <c:v>4.2999999999999997E-2</c:v>
                </c:pt>
                <c:pt idx="11">
                  <c:v>4.5999999999999999E-2</c:v>
                </c:pt>
                <c:pt idx="12">
                  <c:v>5.5999999999999994E-2</c:v>
                </c:pt>
                <c:pt idx="13">
                  <c:v>5.2000000000000005E-2</c:v>
                </c:pt>
                <c:pt idx="14">
                  <c:v>5.2999999999999999E-2</c:v>
                </c:pt>
                <c:pt idx="15">
                  <c:v>6.5000000000000002E-2</c:v>
                </c:pt>
                <c:pt idx="16">
                  <c:v>9.3000000000000013E-2</c:v>
                </c:pt>
                <c:pt idx="17">
                  <c:v>0.113</c:v>
                </c:pt>
                <c:pt idx="18">
                  <c:v>8.3000000000000004E-2</c:v>
                </c:pt>
                <c:pt idx="19">
                  <c:v>0.05</c:v>
                </c:pt>
                <c:pt idx="20">
                  <c:v>0.04</c:v>
                </c:pt>
                <c:pt idx="21">
                  <c:v>3.3000000000000002E-2</c:v>
                </c:pt>
                <c:pt idx="22">
                  <c:v>0.02</c:v>
                </c:pt>
                <c:pt idx="23">
                  <c:v>1.3000000000000001E-2</c:v>
                </c:pt>
              </c:numCache>
            </c:numRef>
          </c:val>
          <c:extLst>
            <c:ext xmlns:c16="http://schemas.microsoft.com/office/drawing/2014/chart" uri="{C3380CC4-5D6E-409C-BE32-E72D297353CC}">
              <c16:uniqueId val="{00000001-EE8F-46FE-9ABE-FE24ED0D7EE6}"/>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baseline="0">
                <a:latin typeface="SBB Light" pitchFamily="2" charset="0"/>
              </a:rPr>
              <a:t>Wochengang (Mo-So) in Prozent</a:t>
            </a:r>
            <a:endParaRPr lang="en-US">
              <a:latin typeface="SBB Light"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Winterthur!$H$25</c:f>
              <c:strCache>
                <c:ptCount val="1"/>
                <c:pt idx="0">
                  <c:v>2024</c:v>
                </c:pt>
              </c:strCache>
            </c:strRef>
          </c:tx>
          <c:spPr>
            <a:solidFill>
              <a:schemeClr val="bg1">
                <a:lumMod val="85000"/>
              </a:schemeClr>
            </a:solidFill>
            <a:ln>
              <a:noFill/>
            </a:ln>
            <a:effectLst/>
          </c:spPr>
          <c:invertIfNegative val="0"/>
          <c:cat>
            <c:strRef>
              <c:f>Winterthur!$J$24:$P$24</c:f>
              <c:strCache>
                <c:ptCount val="7"/>
                <c:pt idx="0">
                  <c:v>Montag</c:v>
                </c:pt>
                <c:pt idx="1">
                  <c:v>Dienstag</c:v>
                </c:pt>
                <c:pt idx="2">
                  <c:v>Mittwoch</c:v>
                </c:pt>
                <c:pt idx="3">
                  <c:v>Donnerstag</c:v>
                </c:pt>
                <c:pt idx="4">
                  <c:v>Freitag</c:v>
                </c:pt>
                <c:pt idx="5">
                  <c:v>Samstag</c:v>
                </c:pt>
                <c:pt idx="6">
                  <c:v>Sonntag</c:v>
                </c:pt>
              </c:strCache>
            </c:strRef>
          </c:cat>
          <c:val>
            <c:numRef>
              <c:f>Winterthur!$J$25:$P$25</c:f>
              <c:numCache>
                <c:formatCode>0.0%</c:formatCode>
                <c:ptCount val="7"/>
                <c:pt idx="0">
                  <c:v>0.14674498503990901</c:v>
                </c:pt>
                <c:pt idx="1">
                  <c:v>0.16118639230144499</c:v>
                </c:pt>
                <c:pt idx="2">
                  <c:v>0.157336288891118</c:v>
                </c:pt>
                <c:pt idx="3">
                  <c:v>0.15858449157296101</c:v>
                </c:pt>
                <c:pt idx="4">
                  <c:v>0.159738079279134</c:v>
                </c:pt>
                <c:pt idx="5">
                  <c:v>0.12804041926891199</c:v>
                </c:pt>
                <c:pt idx="6">
                  <c:v>8.8369343646521104E-2</c:v>
                </c:pt>
              </c:numCache>
            </c:numRef>
          </c:val>
          <c:extLst>
            <c:ext xmlns:c16="http://schemas.microsoft.com/office/drawing/2014/chart" uri="{C3380CC4-5D6E-409C-BE32-E72D297353CC}">
              <c16:uniqueId val="{00000000-1BC7-402A-9E6A-7E9F76E4B94D}"/>
            </c:ext>
          </c:extLst>
        </c:ser>
        <c:ser>
          <c:idx val="1"/>
          <c:order val="1"/>
          <c:tx>
            <c:strRef>
              <c:f>Winterthur!$H$26</c:f>
              <c:strCache>
                <c:ptCount val="1"/>
                <c:pt idx="0">
                  <c:v>2025</c:v>
                </c:pt>
              </c:strCache>
            </c:strRef>
          </c:tx>
          <c:spPr>
            <a:solidFill>
              <a:schemeClr val="bg1">
                <a:lumMod val="65000"/>
              </a:schemeClr>
            </a:solidFill>
            <a:ln>
              <a:noFill/>
            </a:ln>
            <a:effectLst/>
          </c:spPr>
          <c:invertIfNegative val="0"/>
          <c:val>
            <c:numRef>
              <c:f>Winterthur!$J$26:$P$26</c:f>
              <c:numCache>
                <c:formatCode>0.0%</c:formatCode>
                <c:ptCount val="7"/>
                <c:pt idx="0">
                  <c:v>0.14499999999999999</c:v>
                </c:pt>
                <c:pt idx="1">
                  <c:v>0.159</c:v>
                </c:pt>
                <c:pt idx="2">
                  <c:v>0.157</c:v>
                </c:pt>
                <c:pt idx="3">
                  <c:v>0.16399999999999998</c:v>
                </c:pt>
                <c:pt idx="4">
                  <c:v>0.161</c:v>
                </c:pt>
                <c:pt idx="5">
                  <c:v>0.128</c:v>
                </c:pt>
                <c:pt idx="6">
                  <c:v>8.5999999999999993E-2</c:v>
                </c:pt>
              </c:numCache>
            </c:numRef>
          </c:val>
          <c:extLst>
            <c:ext xmlns:c16="http://schemas.microsoft.com/office/drawing/2014/chart" uri="{C3380CC4-5D6E-409C-BE32-E72D297353CC}">
              <c16:uniqueId val="{00000001-1BC7-402A-9E6A-7E9F76E4B94D}"/>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a:t>Tagesgang 0.00 bis 23.59</a:t>
            </a:r>
            <a:r>
              <a:rPr lang="de-CH" baseline="0"/>
              <a:t> Uhr in Prozent</a:t>
            </a:r>
            <a:r>
              <a:rPr lang="de-CH"/>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Winterthur!$H$52</c:f>
              <c:strCache>
                <c:ptCount val="1"/>
                <c:pt idx="0">
                  <c:v>2024</c:v>
                </c:pt>
              </c:strCache>
            </c:strRef>
          </c:tx>
          <c:spPr>
            <a:solidFill>
              <a:schemeClr val="bg1">
                <a:lumMod val="85000"/>
              </a:schemeClr>
            </a:solidFill>
            <a:ln>
              <a:noFill/>
            </a:ln>
            <a:effectLst/>
          </c:spPr>
          <c:invertIfNegative val="0"/>
          <c:cat>
            <c:strRef>
              <c:f>Winterthur!$J$51:$AG$51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Winterthur!$J$52:$AG$52</c:f>
              <c:numCache>
                <c:formatCode>0.0%</c:formatCode>
                <c:ptCount val="24"/>
                <c:pt idx="0">
                  <c:v>5.9766643631328498E-3</c:v>
                </c:pt>
                <c:pt idx="1">
                  <c:v>1.7044462643560601E-3</c:v>
                </c:pt>
                <c:pt idx="2">
                  <c:v>1.05282197991374E-3</c:v>
                </c:pt>
                <c:pt idx="3">
                  <c:v>8.9356861086785702E-4</c:v>
                </c:pt>
                <c:pt idx="4">
                  <c:v>1.15374314030324E-3</c:v>
                </c:pt>
                <c:pt idx="5">
                  <c:v>9.6426671484236507E-3</c:v>
                </c:pt>
                <c:pt idx="6">
                  <c:v>3.4355583640282399E-2</c:v>
                </c:pt>
                <c:pt idx="7">
                  <c:v>7.2590669946415595E-2</c:v>
                </c:pt>
                <c:pt idx="8">
                  <c:v>5.6577934650784104E-2</c:v>
                </c:pt>
                <c:pt idx="9">
                  <c:v>4.5999043325132202E-2</c:v>
                </c:pt>
                <c:pt idx="10">
                  <c:v>4.4048589242084102E-2</c:v>
                </c:pt>
                <c:pt idx="11">
                  <c:v>5.1842744892134703E-2</c:v>
                </c:pt>
                <c:pt idx="12">
                  <c:v>6.3226185481679506E-2</c:v>
                </c:pt>
                <c:pt idx="13">
                  <c:v>5.9384231260761304E-2</c:v>
                </c:pt>
                <c:pt idx="14">
                  <c:v>5.6789591526654901E-2</c:v>
                </c:pt>
                <c:pt idx="15">
                  <c:v>6.5575416928739708E-2</c:v>
                </c:pt>
                <c:pt idx="16">
                  <c:v>9.047842936209341E-2</c:v>
                </c:pt>
                <c:pt idx="17">
                  <c:v>0.10627861958682301</c:v>
                </c:pt>
                <c:pt idx="18">
                  <c:v>7.8161495795040503E-2</c:v>
                </c:pt>
                <c:pt idx="19">
                  <c:v>4.9060096474856103E-2</c:v>
                </c:pt>
                <c:pt idx="20">
                  <c:v>3.7613127735723999E-2</c:v>
                </c:pt>
                <c:pt idx="21">
                  <c:v>3.0619258013417697E-2</c:v>
                </c:pt>
                <c:pt idx="22">
                  <c:v>2.33094129088578E-2</c:v>
                </c:pt>
                <c:pt idx="23">
                  <c:v>1.36656577215213E-2</c:v>
                </c:pt>
              </c:numCache>
            </c:numRef>
          </c:val>
          <c:extLst>
            <c:ext xmlns:c16="http://schemas.microsoft.com/office/drawing/2014/chart" uri="{C3380CC4-5D6E-409C-BE32-E72D297353CC}">
              <c16:uniqueId val="{00000000-3E7D-4580-A6B7-F58E4019D6B9}"/>
            </c:ext>
          </c:extLst>
        </c:ser>
        <c:ser>
          <c:idx val="1"/>
          <c:order val="1"/>
          <c:tx>
            <c:strRef>
              <c:f>Winterthur!$H$53</c:f>
              <c:strCache>
                <c:ptCount val="1"/>
                <c:pt idx="0">
                  <c:v>2025</c:v>
                </c:pt>
              </c:strCache>
            </c:strRef>
          </c:tx>
          <c:spPr>
            <a:solidFill>
              <a:schemeClr val="bg1">
                <a:lumMod val="65000"/>
              </a:schemeClr>
            </a:solidFill>
            <a:ln>
              <a:noFill/>
            </a:ln>
            <a:effectLst/>
          </c:spPr>
          <c:invertIfNegative val="0"/>
          <c:val>
            <c:numRef>
              <c:f>Winterthur!$J$53:$AG$53</c:f>
              <c:numCache>
                <c:formatCode>0.0%</c:formatCode>
                <c:ptCount val="24"/>
                <c:pt idx="0">
                  <c:v>3.0000000000000001E-3</c:v>
                </c:pt>
                <c:pt idx="1">
                  <c:v>0</c:v>
                </c:pt>
                <c:pt idx="2">
                  <c:v>0</c:v>
                </c:pt>
                <c:pt idx="3">
                  <c:v>0</c:v>
                </c:pt>
                <c:pt idx="4">
                  <c:v>1E-3</c:v>
                </c:pt>
                <c:pt idx="5">
                  <c:v>1.1000000000000001E-2</c:v>
                </c:pt>
                <c:pt idx="6">
                  <c:v>4.0999999999999995E-2</c:v>
                </c:pt>
                <c:pt idx="7">
                  <c:v>0.09</c:v>
                </c:pt>
                <c:pt idx="8">
                  <c:v>6.4000000000000001E-2</c:v>
                </c:pt>
                <c:pt idx="9">
                  <c:v>4.5999999999999999E-2</c:v>
                </c:pt>
                <c:pt idx="10">
                  <c:v>4.0999999999999995E-2</c:v>
                </c:pt>
                <c:pt idx="11">
                  <c:v>4.9000000000000002E-2</c:v>
                </c:pt>
                <c:pt idx="12">
                  <c:v>6.2E-2</c:v>
                </c:pt>
                <c:pt idx="13">
                  <c:v>5.2999999999999999E-2</c:v>
                </c:pt>
                <c:pt idx="14">
                  <c:v>0.05</c:v>
                </c:pt>
                <c:pt idx="15">
                  <c:v>6.0999999999999999E-2</c:v>
                </c:pt>
                <c:pt idx="16">
                  <c:v>9.1999999999999998E-2</c:v>
                </c:pt>
                <c:pt idx="17">
                  <c:v>0.113</c:v>
                </c:pt>
                <c:pt idx="18">
                  <c:v>0.08</c:v>
                </c:pt>
                <c:pt idx="19">
                  <c:v>4.5999999999999999E-2</c:v>
                </c:pt>
                <c:pt idx="20">
                  <c:v>3.5000000000000003E-2</c:v>
                </c:pt>
                <c:pt idx="21">
                  <c:v>2.8999999999999998E-2</c:v>
                </c:pt>
                <c:pt idx="22">
                  <c:v>2.2000000000000002E-2</c:v>
                </c:pt>
                <c:pt idx="23">
                  <c:v>1.3000000000000001E-2</c:v>
                </c:pt>
              </c:numCache>
            </c:numRef>
          </c:val>
          <c:extLst>
            <c:ext xmlns:c16="http://schemas.microsoft.com/office/drawing/2014/chart" uri="{C3380CC4-5D6E-409C-BE32-E72D297353CC}">
              <c16:uniqueId val="{00000001-3E7D-4580-A6B7-F58E4019D6B9}"/>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baseline="0">
                <a:latin typeface="SBB Light" pitchFamily="2" charset="0"/>
              </a:rPr>
              <a:t>Wochengang (Mo-So) in Prozent</a:t>
            </a:r>
            <a:endParaRPr lang="en-US">
              <a:latin typeface="SBB Light"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'Zürich Altstetten'!$H$25</c:f>
              <c:strCache>
                <c:ptCount val="1"/>
                <c:pt idx="0">
                  <c:v>2024</c:v>
                </c:pt>
              </c:strCache>
            </c:strRef>
          </c:tx>
          <c:spPr>
            <a:solidFill>
              <a:schemeClr val="bg1">
                <a:lumMod val="85000"/>
              </a:schemeClr>
            </a:solidFill>
            <a:ln>
              <a:noFill/>
            </a:ln>
            <a:effectLst/>
          </c:spPr>
          <c:invertIfNegative val="0"/>
          <c:cat>
            <c:strRef>
              <c:f>'Zürich Altstetten'!$J$24:$P$24</c:f>
              <c:strCache>
                <c:ptCount val="7"/>
                <c:pt idx="0">
                  <c:v>Montag</c:v>
                </c:pt>
                <c:pt idx="1">
                  <c:v>Dienstag</c:v>
                </c:pt>
                <c:pt idx="2">
                  <c:v>Mittwoch</c:v>
                </c:pt>
                <c:pt idx="3">
                  <c:v>Donnerstag</c:v>
                </c:pt>
                <c:pt idx="4">
                  <c:v>Freitag</c:v>
                </c:pt>
                <c:pt idx="5">
                  <c:v>Samstag</c:v>
                </c:pt>
                <c:pt idx="6">
                  <c:v>Sonntag</c:v>
                </c:pt>
              </c:strCache>
            </c:strRef>
          </c:cat>
          <c:val>
            <c:numRef>
              <c:f>'Zürich Altstetten'!$J$25:$P$25</c:f>
              <c:numCache>
                <c:formatCode>0.0%</c:formatCode>
                <c:ptCount val="7"/>
                <c:pt idx="0">
                  <c:v>0.14560262446163999</c:v>
                </c:pt>
                <c:pt idx="1">
                  <c:v>0.154139980015471</c:v>
                </c:pt>
                <c:pt idx="2">
                  <c:v>0.15585727762481899</c:v>
                </c:pt>
                <c:pt idx="3">
                  <c:v>0.15393792450511198</c:v>
                </c:pt>
                <c:pt idx="4">
                  <c:v>0.15851078069938299</c:v>
                </c:pt>
                <c:pt idx="5">
                  <c:v>0.13195917333759299</c:v>
                </c:pt>
                <c:pt idx="6">
                  <c:v>9.9992239355983004E-2</c:v>
                </c:pt>
              </c:numCache>
            </c:numRef>
          </c:val>
          <c:extLst>
            <c:ext xmlns:c16="http://schemas.microsoft.com/office/drawing/2014/chart" uri="{C3380CC4-5D6E-409C-BE32-E72D297353CC}">
              <c16:uniqueId val="{00000000-D13F-4165-8D8A-55E1D611661A}"/>
            </c:ext>
          </c:extLst>
        </c:ser>
        <c:ser>
          <c:idx val="1"/>
          <c:order val="1"/>
          <c:tx>
            <c:strRef>
              <c:f>'Zürich Altstetten'!$H$26</c:f>
              <c:strCache>
                <c:ptCount val="1"/>
                <c:pt idx="0">
                  <c:v>2025</c:v>
                </c:pt>
              </c:strCache>
            </c:strRef>
          </c:tx>
          <c:spPr>
            <a:solidFill>
              <a:schemeClr val="bg1">
                <a:lumMod val="65000"/>
              </a:schemeClr>
            </a:solidFill>
            <a:ln>
              <a:noFill/>
            </a:ln>
            <a:effectLst/>
          </c:spPr>
          <c:invertIfNegative val="0"/>
          <c:val>
            <c:numRef>
              <c:f>'Zürich Altstetten'!$J$26:$P$26</c:f>
              <c:numCache>
                <c:formatCode>0.0%</c:formatCode>
                <c:ptCount val="7"/>
                <c:pt idx="0">
                  <c:v>0.157</c:v>
                </c:pt>
                <c:pt idx="1">
                  <c:v>0.18100000000000002</c:v>
                </c:pt>
                <c:pt idx="2">
                  <c:v>0.17100000000000001</c:v>
                </c:pt>
                <c:pt idx="3">
                  <c:v>0.17600000000000002</c:v>
                </c:pt>
                <c:pt idx="4">
                  <c:v>0.155</c:v>
                </c:pt>
                <c:pt idx="5">
                  <c:v>9.3000000000000013E-2</c:v>
                </c:pt>
                <c:pt idx="6">
                  <c:v>6.7000000000000004E-2</c:v>
                </c:pt>
              </c:numCache>
            </c:numRef>
          </c:val>
          <c:extLst>
            <c:ext xmlns:c16="http://schemas.microsoft.com/office/drawing/2014/chart" uri="{C3380CC4-5D6E-409C-BE32-E72D297353CC}">
              <c16:uniqueId val="{00000001-D13F-4165-8D8A-55E1D611661A}"/>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a:t>Tagesgang 0.00 bis 23.59</a:t>
            </a:r>
            <a:r>
              <a:rPr lang="de-CH" baseline="0"/>
              <a:t> Uhr in Prozent</a:t>
            </a:r>
            <a:r>
              <a:rPr lang="de-CH"/>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'Zürich Altstetten'!$H$52</c:f>
              <c:strCache>
                <c:ptCount val="1"/>
                <c:pt idx="0">
                  <c:v>2024</c:v>
                </c:pt>
              </c:strCache>
            </c:strRef>
          </c:tx>
          <c:spPr>
            <a:solidFill>
              <a:schemeClr val="bg1">
                <a:lumMod val="85000"/>
              </a:schemeClr>
            </a:solidFill>
            <a:ln>
              <a:noFill/>
            </a:ln>
            <a:effectLst/>
          </c:spPr>
          <c:invertIfNegative val="0"/>
          <c:cat>
            <c:strRef>
              <c:f>'Zürich Altstetten'!$J$51:$AG$51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'Zürich Altstetten'!$J$52:$AG$52</c:f>
              <c:numCache>
                <c:formatCode>0.0%</c:formatCode>
                <c:ptCount val="24"/>
                <c:pt idx="0">
                  <c:v>6.4498076545945705E-3</c:v>
                </c:pt>
                <c:pt idx="1">
                  <c:v>1.6626268797590199E-3</c:v>
                </c:pt>
                <c:pt idx="2">
                  <c:v>1.0777917909026099E-3</c:v>
                </c:pt>
                <c:pt idx="3">
                  <c:v>8.5831218622853603E-4</c:v>
                </c:pt>
                <c:pt idx="4">
                  <c:v>1.4594934548472799E-3</c:v>
                </c:pt>
                <c:pt idx="5">
                  <c:v>1.0403930172609701E-2</c:v>
                </c:pt>
                <c:pt idx="6">
                  <c:v>3.7861012382277098E-2</c:v>
                </c:pt>
                <c:pt idx="7">
                  <c:v>8.5394417476564011E-2</c:v>
                </c:pt>
                <c:pt idx="8">
                  <c:v>8.4917669205574295E-2</c:v>
                </c:pt>
                <c:pt idx="9">
                  <c:v>4.1481553450928799E-2</c:v>
                </c:pt>
                <c:pt idx="10">
                  <c:v>3.3921077980965803E-2</c:v>
                </c:pt>
                <c:pt idx="11">
                  <c:v>4.6600111695833994E-2</c:v>
                </c:pt>
                <c:pt idx="12">
                  <c:v>7.3315279375726503E-2</c:v>
                </c:pt>
                <c:pt idx="13">
                  <c:v>5.08818006363898E-2</c:v>
                </c:pt>
                <c:pt idx="14">
                  <c:v>4.1942598369450197E-2</c:v>
                </c:pt>
                <c:pt idx="15">
                  <c:v>5.3036695474665697E-2</c:v>
                </c:pt>
                <c:pt idx="16">
                  <c:v>8.6347271191249408E-2</c:v>
                </c:pt>
                <c:pt idx="17">
                  <c:v>0.10987617355583901</c:v>
                </c:pt>
                <c:pt idx="18">
                  <c:v>7.8743450795175099E-2</c:v>
                </c:pt>
                <c:pt idx="19">
                  <c:v>4.9760939416787602E-2</c:v>
                </c:pt>
                <c:pt idx="20">
                  <c:v>3.3670191671355099E-2</c:v>
                </c:pt>
                <c:pt idx="21">
                  <c:v>2.6090890544924198E-2</c:v>
                </c:pt>
                <c:pt idx="22">
                  <c:v>2.8911616711103601E-2</c:v>
                </c:pt>
                <c:pt idx="23">
                  <c:v>1.5335287926247901E-2</c:v>
                </c:pt>
              </c:numCache>
            </c:numRef>
          </c:val>
          <c:extLst>
            <c:ext xmlns:c16="http://schemas.microsoft.com/office/drawing/2014/chart" uri="{C3380CC4-5D6E-409C-BE32-E72D297353CC}">
              <c16:uniqueId val="{00000000-B5C4-45C5-886C-22F265837327}"/>
            </c:ext>
          </c:extLst>
        </c:ser>
        <c:ser>
          <c:idx val="1"/>
          <c:order val="1"/>
          <c:tx>
            <c:strRef>
              <c:f>'Zürich Altstetten'!$H$53</c:f>
              <c:strCache>
                <c:ptCount val="1"/>
                <c:pt idx="0">
                  <c:v>2025</c:v>
                </c:pt>
              </c:strCache>
            </c:strRef>
          </c:tx>
          <c:spPr>
            <a:solidFill>
              <a:schemeClr val="bg1">
                <a:lumMod val="65000"/>
              </a:schemeClr>
            </a:solidFill>
            <a:ln>
              <a:noFill/>
            </a:ln>
            <a:effectLst/>
          </c:spPr>
          <c:invertIfNegative val="0"/>
          <c:val>
            <c:numRef>
              <c:f>'Zürich Altstetten'!$J$53:$AG$53</c:f>
              <c:numCache>
                <c:formatCode>0.0%</c:formatCode>
                <c:ptCount val="24"/>
                <c:pt idx="0">
                  <c:v>3.0000000000000001E-3</c:v>
                </c:pt>
                <c:pt idx="1">
                  <c:v>0</c:v>
                </c:pt>
                <c:pt idx="2">
                  <c:v>0</c:v>
                </c:pt>
                <c:pt idx="3">
                  <c:v>0</c:v>
                </c:pt>
                <c:pt idx="4">
                  <c:v>1E-3</c:v>
                </c:pt>
                <c:pt idx="5">
                  <c:v>1.1000000000000001E-2</c:v>
                </c:pt>
                <c:pt idx="6">
                  <c:v>4.2999999999999997E-2</c:v>
                </c:pt>
                <c:pt idx="7">
                  <c:v>9.9000000000000005E-2</c:v>
                </c:pt>
                <c:pt idx="8">
                  <c:v>9.6999999999999989E-2</c:v>
                </c:pt>
                <c:pt idx="9">
                  <c:v>4.2000000000000003E-2</c:v>
                </c:pt>
                <c:pt idx="10">
                  <c:v>3.2000000000000001E-2</c:v>
                </c:pt>
                <c:pt idx="11">
                  <c:v>4.4999999999999998E-2</c:v>
                </c:pt>
                <c:pt idx="12">
                  <c:v>7.4999999999999997E-2</c:v>
                </c:pt>
                <c:pt idx="13">
                  <c:v>4.7E-2</c:v>
                </c:pt>
                <c:pt idx="14">
                  <c:v>3.7000000000000005E-2</c:v>
                </c:pt>
                <c:pt idx="15">
                  <c:v>5.0999999999999997E-2</c:v>
                </c:pt>
                <c:pt idx="16">
                  <c:v>8.900000000000001E-2</c:v>
                </c:pt>
                <c:pt idx="17">
                  <c:v>0.11599999999999999</c:v>
                </c:pt>
                <c:pt idx="18">
                  <c:v>7.6999999999999999E-2</c:v>
                </c:pt>
                <c:pt idx="19">
                  <c:v>4.7E-2</c:v>
                </c:pt>
                <c:pt idx="20">
                  <c:v>0.03</c:v>
                </c:pt>
                <c:pt idx="21">
                  <c:v>2.3E-2</c:v>
                </c:pt>
                <c:pt idx="22">
                  <c:v>2.5000000000000001E-2</c:v>
                </c:pt>
                <c:pt idx="23">
                  <c:v>1.2E-2</c:v>
                </c:pt>
              </c:numCache>
            </c:numRef>
          </c:val>
          <c:extLst>
            <c:ext xmlns:c16="http://schemas.microsoft.com/office/drawing/2014/chart" uri="{C3380CC4-5D6E-409C-BE32-E72D297353CC}">
              <c16:uniqueId val="{00000001-B5C4-45C5-886C-22F265837327}"/>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baseline="0">
                <a:latin typeface="SBB Light" pitchFamily="2" charset="0"/>
              </a:rPr>
              <a:t>Wochengang (Mo-So) in Prozent</a:t>
            </a:r>
            <a:endParaRPr lang="en-US">
              <a:latin typeface="SBB Light"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'Zürich Enge'!$H$25</c:f>
              <c:strCache>
                <c:ptCount val="1"/>
                <c:pt idx="0">
                  <c:v>2024</c:v>
                </c:pt>
              </c:strCache>
            </c:strRef>
          </c:tx>
          <c:spPr>
            <a:solidFill>
              <a:schemeClr val="bg1">
                <a:lumMod val="85000"/>
              </a:schemeClr>
            </a:solidFill>
            <a:ln>
              <a:noFill/>
            </a:ln>
            <a:effectLst/>
          </c:spPr>
          <c:invertIfNegative val="0"/>
          <c:cat>
            <c:strRef>
              <c:f>'Zürich Enge'!$J$24:$P$24</c:f>
              <c:strCache>
                <c:ptCount val="7"/>
                <c:pt idx="0">
                  <c:v>Montag</c:v>
                </c:pt>
                <c:pt idx="1">
                  <c:v>Dienstag</c:v>
                </c:pt>
                <c:pt idx="2">
                  <c:v>Mittwoch</c:v>
                </c:pt>
                <c:pt idx="3">
                  <c:v>Donnerstag</c:v>
                </c:pt>
                <c:pt idx="4">
                  <c:v>Freitag</c:v>
                </c:pt>
                <c:pt idx="5">
                  <c:v>Samstag</c:v>
                </c:pt>
                <c:pt idx="6">
                  <c:v>Sonntag</c:v>
                </c:pt>
              </c:strCache>
            </c:strRef>
          </c:cat>
          <c:val>
            <c:numRef>
              <c:f>'Zürich Enge'!$J$25:$P$25</c:f>
              <c:numCache>
                <c:formatCode>0.0%</c:formatCode>
                <c:ptCount val="7"/>
                <c:pt idx="0">
                  <c:v>0.157781683820896</c:v>
                </c:pt>
                <c:pt idx="1">
                  <c:v>0.18430198299822798</c:v>
                </c:pt>
                <c:pt idx="2">
                  <c:v>0.17358389394378201</c:v>
                </c:pt>
                <c:pt idx="3">
                  <c:v>0.170900870567229</c:v>
                </c:pt>
                <c:pt idx="4">
                  <c:v>0.152264894067342</c:v>
                </c:pt>
                <c:pt idx="5">
                  <c:v>9.3484949966685507E-2</c:v>
                </c:pt>
                <c:pt idx="6">
                  <c:v>6.7681724635837201E-2</c:v>
                </c:pt>
              </c:numCache>
            </c:numRef>
          </c:val>
          <c:extLst>
            <c:ext xmlns:c16="http://schemas.microsoft.com/office/drawing/2014/chart" uri="{C3380CC4-5D6E-409C-BE32-E72D297353CC}">
              <c16:uniqueId val="{00000000-C0FB-4836-9E66-CEFCD8AFC26F}"/>
            </c:ext>
          </c:extLst>
        </c:ser>
        <c:ser>
          <c:idx val="1"/>
          <c:order val="1"/>
          <c:tx>
            <c:strRef>
              <c:f>'Zürich Enge'!$H$26</c:f>
              <c:strCache>
                <c:ptCount val="1"/>
                <c:pt idx="0">
                  <c:v>2025</c:v>
                </c:pt>
              </c:strCache>
            </c:strRef>
          </c:tx>
          <c:spPr>
            <a:solidFill>
              <a:schemeClr val="bg1">
                <a:lumMod val="65000"/>
              </a:schemeClr>
            </a:solidFill>
            <a:ln>
              <a:noFill/>
            </a:ln>
            <a:effectLst/>
          </c:spPr>
          <c:invertIfNegative val="0"/>
          <c:val>
            <c:numRef>
              <c:f>'Zürich Enge'!$J$26:$P$26</c:f>
              <c:numCache>
                <c:formatCode>0.0%</c:formatCode>
                <c:ptCount val="7"/>
                <c:pt idx="0">
                  <c:v>0.16</c:v>
                </c:pt>
                <c:pt idx="1">
                  <c:v>0.17</c:v>
                </c:pt>
                <c:pt idx="2">
                  <c:v>0.16399999999999998</c:v>
                </c:pt>
                <c:pt idx="3">
                  <c:v>0.17300000000000001</c:v>
                </c:pt>
                <c:pt idx="4">
                  <c:v>0.155</c:v>
                </c:pt>
                <c:pt idx="5">
                  <c:v>9.9000000000000005E-2</c:v>
                </c:pt>
                <c:pt idx="6">
                  <c:v>0.08</c:v>
                </c:pt>
              </c:numCache>
            </c:numRef>
          </c:val>
          <c:extLst>
            <c:ext xmlns:c16="http://schemas.microsoft.com/office/drawing/2014/chart" uri="{C3380CC4-5D6E-409C-BE32-E72D297353CC}">
              <c16:uniqueId val="{00000001-C0FB-4836-9E66-CEFCD8AFC26F}"/>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a:t>Tagesgang 0.00 bis 23.59</a:t>
            </a:r>
            <a:r>
              <a:rPr lang="de-CH" baseline="0"/>
              <a:t> Uhr in Prozent</a:t>
            </a:r>
            <a:r>
              <a:rPr lang="de-CH"/>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'Zürich Enge'!$H$52</c:f>
              <c:strCache>
                <c:ptCount val="1"/>
                <c:pt idx="0">
                  <c:v>2024</c:v>
                </c:pt>
              </c:strCache>
            </c:strRef>
          </c:tx>
          <c:spPr>
            <a:solidFill>
              <a:schemeClr val="bg1">
                <a:lumMod val="85000"/>
              </a:schemeClr>
            </a:solidFill>
            <a:ln>
              <a:noFill/>
            </a:ln>
            <a:effectLst/>
          </c:spPr>
          <c:invertIfNegative val="0"/>
          <c:cat>
            <c:strRef>
              <c:f>'Zürich Enge'!$J$51:$AG$51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'Zürich Enge'!$J$52:$AG$52</c:f>
              <c:numCache>
                <c:formatCode>0.0%</c:formatCode>
                <c:ptCount val="24"/>
                <c:pt idx="0">
                  <c:v>4.3544605115305004E-3</c:v>
                </c:pt>
                <c:pt idx="1">
                  <c:v>1.0973818058428401E-3</c:v>
                </c:pt>
                <c:pt idx="2">
                  <c:v>5.6790024139305602E-4</c:v>
                </c:pt>
                <c:pt idx="3">
                  <c:v>3.77998526166729E-4</c:v>
                </c:pt>
                <c:pt idx="4">
                  <c:v>1.33060122393138E-3</c:v>
                </c:pt>
                <c:pt idx="5">
                  <c:v>6.6950346051720296E-3</c:v>
                </c:pt>
                <c:pt idx="6">
                  <c:v>2.16877298996834E-2</c:v>
                </c:pt>
                <c:pt idx="7">
                  <c:v>7.23526824229654E-2</c:v>
                </c:pt>
                <c:pt idx="8">
                  <c:v>8.1273292934418498E-2</c:v>
                </c:pt>
                <c:pt idx="9">
                  <c:v>5.6598446441528096E-2</c:v>
                </c:pt>
                <c:pt idx="10">
                  <c:v>4.3581218887962396E-2</c:v>
                </c:pt>
                <c:pt idx="11">
                  <c:v>5.3601273953013701E-2</c:v>
                </c:pt>
                <c:pt idx="12">
                  <c:v>8.9027677433694302E-2</c:v>
                </c:pt>
                <c:pt idx="13">
                  <c:v>6.27152670665303E-2</c:v>
                </c:pt>
                <c:pt idx="14">
                  <c:v>5.4092465762254897E-2</c:v>
                </c:pt>
                <c:pt idx="15">
                  <c:v>6.0929829962545694E-2</c:v>
                </c:pt>
                <c:pt idx="16">
                  <c:v>7.7100998834031806E-2</c:v>
                </c:pt>
                <c:pt idx="17">
                  <c:v>0.10070076698118401</c:v>
                </c:pt>
                <c:pt idx="18">
                  <c:v>7.5478905567923402E-2</c:v>
                </c:pt>
                <c:pt idx="19">
                  <c:v>4.41964334059936E-2</c:v>
                </c:pt>
                <c:pt idx="20">
                  <c:v>3.3870060299273801E-2</c:v>
                </c:pt>
                <c:pt idx="21">
                  <c:v>2.6347992765943601E-2</c:v>
                </c:pt>
                <c:pt idx="22">
                  <c:v>1.93347793195098E-2</c:v>
                </c:pt>
                <c:pt idx="23">
                  <c:v>1.2686801147506598E-2</c:v>
                </c:pt>
              </c:numCache>
            </c:numRef>
          </c:val>
          <c:extLst>
            <c:ext xmlns:c16="http://schemas.microsoft.com/office/drawing/2014/chart" uri="{C3380CC4-5D6E-409C-BE32-E72D297353CC}">
              <c16:uniqueId val="{00000000-44CD-4290-9F74-EE201EED6231}"/>
            </c:ext>
          </c:extLst>
        </c:ser>
        <c:ser>
          <c:idx val="1"/>
          <c:order val="1"/>
          <c:tx>
            <c:strRef>
              <c:f>'Zürich Enge'!$H$53</c:f>
              <c:strCache>
                <c:ptCount val="1"/>
                <c:pt idx="0">
                  <c:v>2025</c:v>
                </c:pt>
              </c:strCache>
            </c:strRef>
          </c:tx>
          <c:spPr>
            <a:solidFill>
              <a:schemeClr val="bg1">
                <a:lumMod val="65000"/>
              </a:schemeClr>
            </a:solidFill>
            <a:ln>
              <a:noFill/>
            </a:ln>
            <a:effectLst/>
          </c:spPr>
          <c:invertIfNegative val="0"/>
          <c:val>
            <c:numRef>
              <c:f>'Zürich Enge'!$J$53:$AG$53</c:f>
              <c:numCache>
                <c:formatCode>0.0%</c:formatCode>
                <c:ptCount val="24"/>
                <c:pt idx="0">
                  <c:v>2E-3</c:v>
                </c:pt>
                <c:pt idx="1">
                  <c:v>0</c:v>
                </c:pt>
                <c:pt idx="2">
                  <c:v>0</c:v>
                </c:pt>
                <c:pt idx="3">
                  <c:v>0</c:v>
                </c:pt>
                <c:pt idx="4">
                  <c:v>1E-3</c:v>
                </c:pt>
                <c:pt idx="5">
                  <c:v>6.9999999999999993E-3</c:v>
                </c:pt>
                <c:pt idx="6">
                  <c:v>2.5000000000000001E-2</c:v>
                </c:pt>
                <c:pt idx="7">
                  <c:v>8.4000000000000005E-2</c:v>
                </c:pt>
                <c:pt idx="8">
                  <c:v>9.3000000000000013E-2</c:v>
                </c:pt>
                <c:pt idx="9">
                  <c:v>0.06</c:v>
                </c:pt>
                <c:pt idx="10">
                  <c:v>4.2000000000000003E-2</c:v>
                </c:pt>
                <c:pt idx="11">
                  <c:v>5.2000000000000005E-2</c:v>
                </c:pt>
                <c:pt idx="12">
                  <c:v>9.4E-2</c:v>
                </c:pt>
                <c:pt idx="13">
                  <c:v>5.7999999999999996E-2</c:v>
                </c:pt>
                <c:pt idx="14">
                  <c:v>4.7E-2</c:v>
                </c:pt>
                <c:pt idx="15">
                  <c:v>5.7000000000000002E-2</c:v>
                </c:pt>
                <c:pt idx="16">
                  <c:v>7.5999999999999998E-2</c:v>
                </c:pt>
                <c:pt idx="17">
                  <c:v>0.105</c:v>
                </c:pt>
                <c:pt idx="18">
                  <c:v>7.4999999999999997E-2</c:v>
                </c:pt>
                <c:pt idx="19">
                  <c:v>4.2999999999999997E-2</c:v>
                </c:pt>
                <c:pt idx="20">
                  <c:v>0.03</c:v>
                </c:pt>
                <c:pt idx="21">
                  <c:v>2.3E-2</c:v>
                </c:pt>
                <c:pt idx="22">
                  <c:v>1.7000000000000001E-2</c:v>
                </c:pt>
                <c:pt idx="23">
                  <c:v>9.0000000000000011E-3</c:v>
                </c:pt>
              </c:numCache>
            </c:numRef>
          </c:val>
          <c:extLst>
            <c:ext xmlns:c16="http://schemas.microsoft.com/office/drawing/2014/chart" uri="{C3380CC4-5D6E-409C-BE32-E72D297353CC}">
              <c16:uniqueId val="{00000001-44CD-4290-9F74-EE201EED6231}"/>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baseline="0">
                <a:latin typeface="SBB Light" pitchFamily="2" charset="0"/>
              </a:rPr>
              <a:t>Wochengang (Mo-So) in Prozent</a:t>
            </a:r>
            <a:endParaRPr lang="en-US">
              <a:latin typeface="SBB Light"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Zug!$H$25</c:f>
              <c:strCache>
                <c:ptCount val="1"/>
                <c:pt idx="0">
                  <c:v>2024</c:v>
                </c:pt>
              </c:strCache>
            </c:strRef>
          </c:tx>
          <c:spPr>
            <a:solidFill>
              <a:schemeClr val="bg1">
                <a:lumMod val="85000"/>
              </a:schemeClr>
            </a:solidFill>
            <a:ln>
              <a:noFill/>
            </a:ln>
            <a:effectLst/>
          </c:spPr>
          <c:invertIfNegative val="0"/>
          <c:cat>
            <c:strRef>
              <c:f>Zug!$J$24:$P$24</c:f>
              <c:strCache>
                <c:ptCount val="7"/>
                <c:pt idx="0">
                  <c:v>Montag</c:v>
                </c:pt>
                <c:pt idx="1">
                  <c:v>Dienstag</c:v>
                </c:pt>
                <c:pt idx="2">
                  <c:v>Mittwoch</c:v>
                </c:pt>
                <c:pt idx="3">
                  <c:v>Donnerstag</c:v>
                </c:pt>
                <c:pt idx="4">
                  <c:v>Freitag</c:v>
                </c:pt>
                <c:pt idx="5">
                  <c:v>Samstag</c:v>
                </c:pt>
                <c:pt idx="6">
                  <c:v>Sonntag</c:v>
                </c:pt>
              </c:strCache>
            </c:strRef>
          </c:cat>
          <c:val>
            <c:numRef>
              <c:f>Zug!$J$25:$P$25</c:f>
              <c:numCache>
                <c:formatCode>0.0%</c:formatCode>
                <c:ptCount val="7"/>
                <c:pt idx="0">
                  <c:v>0.15952775452889201</c:v>
                </c:pt>
                <c:pt idx="1">
                  <c:v>0.17419956362571198</c:v>
                </c:pt>
                <c:pt idx="2">
                  <c:v>0.16534135123385799</c:v>
                </c:pt>
                <c:pt idx="3">
                  <c:v>0.1693719603478</c:v>
                </c:pt>
                <c:pt idx="4">
                  <c:v>0.15419929031163501</c:v>
                </c:pt>
                <c:pt idx="5">
                  <c:v>9.5268134002282401E-2</c:v>
                </c:pt>
                <c:pt idx="6">
                  <c:v>8.2091945949820597E-2</c:v>
                </c:pt>
              </c:numCache>
            </c:numRef>
          </c:val>
          <c:extLst>
            <c:ext xmlns:c16="http://schemas.microsoft.com/office/drawing/2014/chart" uri="{C3380CC4-5D6E-409C-BE32-E72D297353CC}">
              <c16:uniqueId val="{00000000-5D22-45C2-9A02-5E79DD610BE1}"/>
            </c:ext>
          </c:extLst>
        </c:ser>
        <c:ser>
          <c:idx val="1"/>
          <c:order val="1"/>
          <c:tx>
            <c:strRef>
              <c:f>Zug!$H$26</c:f>
              <c:strCache>
                <c:ptCount val="1"/>
                <c:pt idx="0">
                  <c:v>2025</c:v>
                </c:pt>
              </c:strCache>
            </c:strRef>
          </c:tx>
          <c:spPr>
            <a:solidFill>
              <a:schemeClr val="bg1">
                <a:lumMod val="65000"/>
              </a:schemeClr>
            </a:solidFill>
            <a:ln>
              <a:noFill/>
            </a:ln>
            <a:effectLst/>
          </c:spPr>
          <c:invertIfNegative val="0"/>
          <c:val>
            <c:numRef>
              <c:f>Zug!$J$26:$P$26</c:f>
              <c:numCache>
                <c:formatCode>0.0%</c:formatCode>
                <c:ptCount val="7"/>
                <c:pt idx="0">
                  <c:v>0.14099999999999999</c:v>
                </c:pt>
                <c:pt idx="1">
                  <c:v>0.153</c:v>
                </c:pt>
                <c:pt idx="2">
                  <c:v>0.155</c:v>
                </c:pt>
                <c:pt idx="3">
                  <c:v>0.156</c:v>
                </c:pt>
                <c:pt idx="4">
                  <c:v>0.16399999999999998</c:v>
                </c:pt>
                <c:pt idx="5">
                  <c:v>0.13200000000000001</c:v>
                </c:pt>
                <c:pt idx="6">
                  <c:v>9.9000000000000005E-2</c:v>
                </c:pt>
              </c:numCache>
            </c:numRef>
          </c:val>
          <c:extLst>
            <c:ext xmlns:c16="http://schemas.microsoft.com/office/drawing/2014/chart" uri="{C3380CC4-5D6E-409C-BE32-E72D297353CC}">
              <c16:uniqueId val="{00000001-5D22-45C2-9A02-5E79DD610BE1}"/>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a:t>Tagesgang 0.00 bis 23.59</a:t>
            </a:r>
            <a:r>
              <a:rPr lang="de-CH" baseline="0"/>
              <a:t> Uhr in Prozent</a:t>
            </a:r>
            <a:r>
              <a:rPr lang="de-CH"/>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Zug!$H$52</c:f>
              <c:strCache>
                <c:ptCount val="1"/>
                <c:pt idx="0">
                  <c:v>2024</c:v>
                </c:pt>
              </c:strCache>
            </c:strRef>
          </c:tx>
          <c:spPr>
            <a:solidFill>
              <a:schemeClr val="bg1">
                <a:lumMod val="85000"/>
              </a:schemeClr>
            </a:solidFill>
            <a:ln>
              <a:noFill/>
            </a:ln>
            <a:effectLst/>
          </c:spPr>
          <c:invertIfNegative val="0"/>
          <c:cat>
            <c:strRef>
              <c:f>Zug!$J$51:$AG$51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Zug!$J$52:$AG$52</c:f>
              <c:numCache>
                <c:formatCode>0.0%</c:formatCode>
                <c:ptCount val="24"/>
                <c:pt idx="0">
                  <c:v>7.3765444067385895E-3</c:v>
                </c:pt>
                <c:pt idx="1">
                  <c:v>3.7559724975519599E-3</c:v>
                </c:pt>
                <c:pt idx="2">
                  <c:v>2.1251421021707901E-3</c:v>
                </c:pt>
                <c:pt idx="3">
                  <c:v>1.3643600462930599E-3</c:v>
                </c:pt>
                <c:pt idx="4">
                  <c:v>1.6376004247994299E-3</c:v>
                </c:pt>
                <c:pt idx="5">
                  <c:v>7.1948985438911196E-3</c:v>
                </c:pt>
                <c:pt idx="6">
                  <c:v>2.6645989536620899E-2</c:v>
                </c:pt>
                <c:pt idx="7">
                  <c:v>6.0104072277232301E-2</c:v>
                </c:pt>
                <c:pt idx="8">
                  <c:v>6.0935690743861501E-2</c:v>
                </c:pt>
                <c:pt idx="9">
                  <c:v>4.8154870794735204E-2</c:v>
                </c:pt>
                <c:pt idx="10">
                  <c:v>4.7173216529086598E-2</c:v>
                </c:pt>
                <c:pt idx="11">
                  <c:v>5.6474291136851706E-2</c:v>
                </c:pt>
                <c:pt idx="12">
                  <c:v>7.23768911218481E-2</c:v>
                </c:pt>
                <c:pt idx="13">
                  <c:v>6.3993852415051192E-2</c:v>
                </c:pt>
                <c:pt idx="14">
                  <c:v>5.9792551364735901E-2</c:v>
                </c:pt>
                <c:pt idx="15">
                  <c:v>6.7004723439569203E-2</c:v>
                </c:pt>
                <c:pt idx="16">
                  <c:v>8.7634645804754607E-2</c:v>
                </c:pt>
                <c:pt idx="17">
                  <c:v>9.3263875486415404E-2</c:v>
                </c:pt>
                <c:pt idx="18">
                  <c:v>7.4702197108510504E-2</c:v>
                </c:pt>
                <c:pt idx="19">
                  <c:v>5.1532866576309996E-2</c:v>
                </c:pt>
                <c:pt idx="20">
                  <c:v>3.7327403451291298E-2</c:v>
                </c:pt>
                <c:pt idx="21">
                  <c:v>3.0296479002280899E-2</c:v>
                </c:pt>
                <c:pt idx="22">
                  <c:v>2.39982608989136E-2</c:v>
                </c:pt>
                <c:pt idx="23">
                  <c:v>1.5133604290486199E-2</c:v>
                </c:pt>
              </c:numCache>
            </c:numRef>
          </c:val>
          <c:extLst>
            <c:ext xmlns:c16="http://schemas.microsoft.com/office/drawing/2014/chart" uri="{C3380CC4-5D6E-409C-BE32-E72D297353CC}">
              <c16:uniqueId val="{00000000-BFF4-4415-9357-1C17E91B219E}"/>
            </c:ext>
          </c:extLst>
        </c:ser>
        <c:ser>
          <c:idx val="1"/>
          <c:order val="1"/>
          <c:tx>
            <c:strRef>
              <c:f>Zug!$H$53</c:f>
              <c:strCache>
                <c:ptCount val="1"/>
                <c:pt idx="0">
                  <c:v>2025</c:v>
                </c:pt>
              </c:strCache>
            </c:strRef>
          </c:tx>
          <c:spPr>
            <a:solidFill>
              <a:schemeClr val="bg1">
                <a:lumMod val="65000"/>
              </a:schemeClr>
            </a:solidFill>
            <a:ln>
              <a:noFill/>
            </a:ln>
            <a:effectLst/>
          </c:spPr>
          <c:invertIfNegative val="0"/>
          <c:val>
            <c:numRef>
              <c:f>Zug!$J$53:$AG$53</c:f>
              <c:numCache>
                <c:formatCode>0.0%</c:formatCode>
                <c:ptCount val="24"/>
                <c:pt idx="0">
                  <c:v>2E-3</c:v>
                </c:pt>
                <c:pt idx="1">
                  <c:v>1E-3</c:v>
                </c:pt>
                <c:pt idx="2">
                  <c:v>0</c:v>
                </c:pt>
                <c:pt idx="3">
                  <c:v>1E-3</c:v>
                </c:pt>
                <c:pt idx="4">
                  <c:v>1E-3</c:v>
                </c:pt>
                <c:pt idx="5">
                  <c:v>8.0000000000000002E-3</c:v>
                </c:pt>
                <c:pt idx="6">
                  <c:v>3.2000000000000001E-2</c:v>
                </c:pt>
                <c:pt idx="7">
                  <c:v>7.4999999999999997E-2</c:v>
                </c:pt>
                <c:pt idx="8">
                  <c:v>7.2000000000000008E-2</c:v>
                </c:pt>
                <c:pt idx="9">
                  <c:v>4.9000000000000002E-2</c:v>
                </c:pt>
                <c:pt idx="10">
                  <c:v>4.2999999999999997E-2</c:v>
                </c:pt>
                <c:pt idx="11">
                  <c:v>5.5E-2</c:v>
                </c:pt>
                <c:pt idx="12">
                  <c:v>7.4999999999999997E-2</c:v>
                </c:pt>
                <c:pt idx="13">
                  <c:v>6.0999999999999999E-2</c:v>
                </c:pt>
                <c:pt idx="14">
                  <c:v>5.2999999999999999E-2</c:v>
                </c:pt>
                <c:pt idx="15">
                  <c:v>6.2E-2</c:v>
                </c:pt>
                <c:pt idx="16">
                  <c:v>8.900000000000001E-2</c:v>
                </c:pt>
                <c:pt idx="17">
                  <c:v>9.8000000000000004E-2</c:v>
                </c:pt>
                <c:pt idx="18">
                  <c:v>7.5999999999999998E-2</c:v>
                </c:pt>
                <c:pt idx="19">
                  <c:v>0.05</c:v>
                </c:pt>
                <c:pt idx="20">
                  <c:v>3.5000000000000003E-2</c:v>
                </c:pt>
                <c:pt idx="21">
                  <c:v>2.8999999999999998E-2</c:v>
                </c:pt>
                <c:pt idx="22">
                  <c:v>2.2000000000000002E-2</c:v>
                </c:pt>
                <c:pt idx="23">
                  <c:v>1.3000000000000001E-2</c:v>
                </c:pt>
              </c:numCache>
            </c:numRef>
          </c:val>
          <c:extLst>
            <c:ext xmlns:c16="http://schemas.microsoft.com/office/drawing/2014/chart" uri="{C3380CC4-5D6E-409C-BE32-E72D297353CC}">
              <c16:uniqueId val="{00000001-BFF4-4415-9357-1C17E91B219E}"/>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baseline="0">
                <a:latin typeface="SBB Light" pitchFamily="2" charset="0"/>
              </a:rPr>
              <a:t>Wochengang (Mo-So) in Prozent</a:t>
            </a:r>
            <a:endParaRPr lang="en-US">
              <a:latin typeface="SBB Light"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'Zürich Hardbrücke'!$H$25</c:f>
              <c:strCache>
                <c:ptCount val="1"/>
                <c:pt idx="0">
                  <c:v>2024</c:v>
                </c:pt>
              </c:strCache>
            </c:strRef>
          </c:tx>
          <c:spPr>
            <a:solidFill>
              <a:schemeClr val="bg1">
                <a:lumMod val="85000"/>
              </a:schemeClr>
            </a:solidFill>
            <a:ln>
              <a:noFill/>
            </a:ln>
            <a:effectLst/>
          </c:spPr>
          <c:invertIfNegative val="0"/>
          <c:cat>
            <c:strRef>
              <c:f>'Zürich Hardbrücke'!$J$24:$P$24</c:f>
              <c:strCache>
                <c:ptCount val="7"/>
                <c:pt idx="0">
                  <c:v>Montag</c:v>
                </c:pt>
                <c:pt idx="1">
                  <c:v>Dienstag</c:v>
                </c:pt>
                <c:pt idx="2">
                  <c:v>Mittwoch</c:v>
                </c:pt>
                <c:pt idx="3">
                  <c:v>Donnerstag</c:v>
                </c:pt>
                <c:pt idx="4">
                  <c:v>Freitag</c:v>
                </c:pt>
                <c:pt idx="5">
                  <c:v>Samstag</c:v>
                </c:pt>
                <c:pt idx="6">
                  <c:v>Sonntag</c:v>
                </c:pt>
              </c:strCache>
            </c:strRef>
          </c:cat>
          <c:val>
            <c:numRef>
              <c:f>'Zürich Hardbrücke'!$J$25:$P$25</c:f>
              <c:numCache>
                <c:formatCode>0.0%</c:formatCode>
                <c:ptCount val="7"/>
                <c:pt idx="0">
                  <c:v>0.148185767068688</c:v>
                </c:pt>
                <c:pt idx="1">
                  <c:v>0.17540591987436499</c:v>
                </c:pt>
                <c:pt idx="2">
                  <c:v>0.171474161717137</c:v>
                </c:pt>
                <c:pt idx="3">
                  <c:v>0.17276926687292099</c:v>
                </c:pt>
                <c:pt idx="4">
                  <c:v>0.14947576660426098</c:v>
                </c:pt>
                <c:pt idx="5">
                  <c:v>0.10641576541705099</c:v>
                </c:pt>
                <c:pt idx="6">
                  <c:v>7.6273352445576703E-2</c:v>
                </c:pt>
              </c:numCache>
            </c:numRef>
          </c:val>
          <c:extLst>
            <c:ext xmlns:c16="http://schemas.microsoft.com/office/drawing/2014/chart" uri="{C3380CC4-5D6E-409C-BE32-E72D297353CC}">
              <c16:uniqueId val="{00000000-45A2-4F59-A4C6-7C73906AB8CF}"/>
            </c:ext>
          </c:extLst>
        </c:ser>
        <c:ser>
          <c:idx val="1"/>
          <c:order val="1"/>
          <c:tx>
            <c:strRef>
              <c:f>'Zürich Hardbrücke'!$H$26</c:f>
              <c:strCache>
                <c:ptCount val="1"/>
                <c:pt idx="0">
                  <c:v>2025</c:v>
                </c:pt>
              </c:strCache>
            </c:strRef>
          </c:tx>
          <c:spPr>
            <a:solidFill>
              <a:schemeClr val="bg1">
                <a:lumMod val="65000"/>
              </a:schemeClr>
            </a:solidFill>
            <a:ln>
              <a:noFill/>
            </a:ln>
            <a:effectLst/>
          </c:spPr>
          <c:invertIfNegative val="0"/>
          <c:val>
            <c:numRef>
              <c:f>'Zürich Hardbrücke'!$J$26:$P$26</c:f>
              <c:numCache>
                <c:formatCode>0.0%</c:formatCode>
                <c:ptCount val="7"/>
                <c:pt idx="0">
                  <c:v>0.15</c:v>
                </c:pt>
                <c:pt idx="1">
                  <c:v>0.17399999999999999</c:v>
                </c:pt>
                <c:pt idx="2">
                  <c:v>0.17</c:v>
                </c:pt>
                <c:pt idx="3">
                  <c:v>0.17899999999999999</c:v>
                </c:pt>
                <c:pt idx="4">
                  <c:v>0.15</c:v>
                </c:pt>
                <c:pt idx="5">
                  <c:v>0.105</c:v>
                </c:pt>
                <c:pt idx="6">
                  <c:v>7.2000000000000008E-2</c:v>
                </c:pt>
              </c:numCache>
            </c:numRef>
          </c:val>
          <c:extLst>
            <c:ext xmlns:c16="http://schemas.microsoft.com/office/drawing/2014/chart" uri="{C3380CC4-5D6E-409C-BE32-E72D297353CC}">
              <c16:uniqueId val="{00000001-45A2-4F59-A4C6-7C73906AB8CF}"/>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sz="1400" b="0" i="0" u="none" strike="noStrike" kern="1200" spc="0" baseline="0">
                <a:solidFill>
                  <a:sysClr val="windowText" lastClr="000000">
                    <a:lumMod val="65000"/>
                    <a:lumOff val="35000"/>
                  </a:sysClr>
                </a:solidFill>
                <a:latin typeface="SBB Light" pitchFamily="2" charset="0"/>
              </a:rPr>
              <a:t>Utenti al giorno (lun.-dom.) in percentuale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Bellinzona!$H$25</c:f>
              <c:strCache>
                <c:ptCount val="1"/>
                <c:pt idx="0">
                  <c:v>2024</c:v>
                </c:pt>
              </c:strCache>
            </c:strRef>
          </c:tx>
          <c:spPr>
            <a:solidFill>
              <a:schemeClr val="bg1">
                <a:lumMod val="85000"/>
              </a:schemeClr>
            </a:solidFill>
            <a:ln>
              <a:noFill/>
            </a:ln>
            <a:effectLst/>
          </c:spPr>
          <c:invertIfNegative val="0"/>
          <c:cat>
            <c:strRef>
              <c:f>Bellinzona!$J$24:$P$24</c:f>
              <c:strCache>
                <c:ptCount val="7"/>
                <c:pt idx="0">
                  <c:v>Lunedì</c:v>
                </c:pt>
                <c:pt idx="1">
                  <c:v>Martedì</c:v>
                </c:pt>
                <c:pt idx="2">
                  <c:v>Mercoledì</c:v>
                </c:pt>
                <c:pt idx="3">
                  <c:v>Giovedì</c:v>
                </c:pt>
                <c:pt idx="4">
                  <c:v>Venerdì</c:v>
                </c:pt>
                <c:pt idx="5">
                  <c:v>Sabato</c:v>
                </c:pt>
                <c:pt idx="6">
                  <c:v>Domenica</c:v>
                </c:pt>
              </c:strCache>
            </c:strRef>
          </c:cat>
          <c:val>
            <c:numRef>
              <c:f>Bellinzona!$J$25:$P$25</c:f>
              <c:numCache>
                <c:formatCode>0.0%</c:formatCode>
                <c:ptCount val="7"/>
                <c:pt idx="0">
                  <c:v>0.148749515674303</c:v>
                </c:pt>
                <c:pt idx="1">
                  <c:v>0.14999916161396298</c:v>
                </c:pt>
                <c:pt idx="2">
                  <c:v>0.14878359200998301</c:v>
                </c:pt>
                <c:pt idx="3">
                  <c:v>0.151455248846498</c:v>
                </c:pt>
                <c:pt idx="4">
                  <c:v>0.16110083512264101</c:v>
                </c:pt>
                <c:pt idx="5">
                  <c:v>0.121013361709846</c:v>
                </c:pt>
                <c:pt idx="6">
                  <c:v>0.11889828502276499</c:v>
                </c:pt>
              </c:numCache>
            </c:numRef>
          </c:val>
          <c:extLst>
            <c:ext xmlns:c16="http://schemas.microsoft.com/office/drawing/2014/chart" uri="{C3380CC4-5D6E-409C-BE32-E72D297353CC}">
              <c16:uniqueId val="{00000000-C0A0-4E51-B827-65C7D1AD595B}"/>
            </c:ext>
          </c:extLst>
        </c:ser>
        <c:ser>
          <c:idx val="1"/>
          <c:order val="1"/>
          <c:tx>
            <c:strRef>
              <c:f>Bellinzona!$H$26</c:f>
              <c:strCache>
                <c:ptCount val="1"/>
                <c:pt idx="0">
                  <c:v>2025</c:v>
                </c:pt>
              </c:strCache>
            </c:strRef>
          </c:tx>
          <c:spPr>
            <a:solidFill>
              <a:schemeClr val="bg1">
                <a:lumMod val="65000"/>
              </a:schemeClr>
            </a:solidFill>
            <a:ln>
              <a:noFill/>
            </a:ln>
            <a:effectLst/>
          </c:spPr>
          <c:invertIfNegative val="0"/>
          <c:val>
            <c:numRef>
              <c:f>Bellinzona!$J$26:$P$26</c:f>
              <c:numCache>
                <c:formatCode>0.0%</c:formatCode>
                <c:ptCount val="7"/>
                <c:pt idx="0">
                  <c:v>0.14400000000000002</c:v>
                </c:pt>
                <c:pt idx="1">
                  <c:v>0.15</c:v>
                </c:pt>
                <c:pt idx="2">
                  <c:v>0.14699999999999999</c:v>
                </c:pt>
                <c:pt idx="3">
                  <c:v>0.15</c:v>
                </c:pt>
                <c:pt idx="4">
                  <c:v>0.16200000000000001</c:v>
                </c:pt>
                <c:pt idx="5">
                  <c:v>0.12300000000000001</c:v>
                </c:pt>
                <c:pt idx="6">
                  <c:v>0.12300000000000001</c:v>
                </c:pt>
              </c:numCache>
            </c:numRef>
          </c:val>
          <c:extLst>
            <c:ext xmlns:c16="http://schemas.microsoft.com/office/drawing/2014/chart" uri="{C3380CC4-5D6E-409C-BE32-E72D297353CC}">
              <c16:uniqueId val="{00000001-C0A0-4E51-B827-65C7D1AD595B}"/>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a:t>Tagesgang 0.00 bis 23.59</a:t>
            </a:r>
            <a:r>
              <a:rPr lang="de-CH" baseline="0"/>
              <a:t> Uhr in Prozent</a:t>
            </a:r>
            <a:r>
              <a:rPr lang="de-CH"/>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'Zürich Hardbrücke'!$H$52</c:f>
              <c:strCache>
                <c:ptCount val="1"/>
                <c:pt idx="0">
                  <c:v>2024</c:v>
                </c:pt>
              </c:strCache>
            </c:strRef>
          </c:tx>
          <c:spPr>
            <a:solidFill>
              <a:schemeClr val="bg1">
                <a:lumMod val="85000"/>
              </a:schemeClr>
            </a:solidFill>
            <a:ln>
              <a:noFill/>
            </a:ln>
            <a:effectLst/>
          </c:spPr>
          <c:invertIfNegative val="0"/>
          <c:cat>
            <c:strRef>
              <c:f>'Zürich Hardbrücke'!$J$51:$AG$51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'Zürich Hardbrücke'!$J$52:$AG$52</c:f>
              <c:numCache>
                <c:formatCode>0.0%</c:formatCode>
                <c:ptCount val="24"/>
                <c:pt idx="0">
                  <c:v>9.7657596809171895E-3</c:v>
                </c:pt>
                <c:pt idx="1">
                  <c:v>4.40910289024239E-3</c:v>
                </c:pt>
                <c:pt idx="2">
                  <c:v>3.3177919484369302E-3</c:v>
                </c:pt>
                <c:pt idx="3">
                  <c:v>2.8437689442346297E-3</c:v>
                </c:pt>
                <c:pt idx="4">
                  <c:v>2.4948643919590801E-3</c:v>
                </c:pt>
                <c:pt idx="5">
                  <c:v>1.09157544984051E-2</c:v>
                </c:pt>
                <c:pt idx="6">
                  <c:v>4.3954468940144001E-2</c:v>
                </c:pt>
                <c:pt idx="7">
                  <c:v>9.6608791693463494E-2</c:v>
                </c:pt>
                <c:pt idx="8">
                  <c:v>9.1426156584450802E-2</c:v>
                </c:pt>
                <c:pt idx="9">
                  <c:v>4.0115227081685897E-2</c:v>
                </c:pt>
                <c:pt idx="10">
                  <c:v>2.8039820146838902E-2</c:v>
                </c:pt>
                <c:pt idx="11">
                  <c:v>3.2927436526529699E-2</c:v>
                </c:pt>
                <c:pt idx="12">
                  <c:v>4.1240124392592704E-2</c:v>
                </c:pt>
                <c:pt idx="13">
                  <c:v>4.0333599994340802E-2</c:v>
                </c:pt>
                <c:pt idx="14">
                  <c:v>3.78838865088292E-2</c:v>
                </c:pt>
                <c:pt idx="15">
                  <c:v>4.9824332832305904E-2</c:v>
                </c:pt>
                <c:pt idx="16">
                  <c:v>8.7590974616763212E-2</c:v>
                </c:pt>
                <c:pt idx="17">
                  <c:v>0.11900376431842</c:v>
                </c:pt>
                <c:pt idx="18">
                  <c:v>8.27085253707803E-2</c:v>
                </c:pt>
                <c:pt idx="19">
                  <c:v>4.87144448145507E-2</c:v>
                </c:pt>
                <c:pt idx="20">
                  <c:v>3.6259561119656399E-2</c:v>
                </c:pt>
                <c:pt idx="21">
                  <c:v>3.11487737745819E-2</c:v>
                </c:pt>
                <c:pt idx="22">
                  <c:v>3.4692504795746003E-2</c:v>
                </c:pt>
                <c:pt idx="23">
                  <c:v>2.3780564134125298E-2</c:v>
                </c:pt>
              </c:numCache>
            </c:numRef>
          </c:val>
          <c:extLst>
            <c:ext xmlns:c16="http://schemas.microsoft.com/office/drawing/2014/chart" uri="{C3380CC4-5D6E-409C-BE32-E72D297353CC}">
              <c16:uniqueId val="{00000000-1425-4922-AA80-A2EF917BC4AC}"/>
            </c:ext>
          </c:extLst>
        </c:ser>
        <c:ser>
          <c:idx val="1"/>
          <c:order val="1"/>
          <c:tx>
            <c:strRef>
              <c:f>'Zürich Hardbrücke'!$H$53</c:f>
              <c:strCache>
                <c:ptCount val="1"/>
                <c:pt idx="0">
                  <c:v>2025</c:v>
                </c:pt>
              </c:strCache>
            </c:strRef>
          </c:tx>
          <c:spPr>
            <a:solidFill>
              <a:schemeClr val="bg1">
                <a:lumMod val="65000"/>
              </a:schemeClr>
            </a:solidFill>
            <a:ln>
              <a:noFill/>
            </a:ln>
            <a:effectLst/>
          </c:spPr>
          <c:invertIfNegative val="0"/>
          <c:val>
            <c:numRef>
              <c:f>'Zürich Hardbrücke'!$J$53:$AG$53</c:f>
              <c:numCache>
                <c:formatCode>0.0%</c:formatCode>
                <c:ptCount val="24"/>
                <c:pt idx="0">
                  <c:v>3.0000000000000001E-3</c:v>
                </c:pt>
                <c:pt idx="1">
                  <c:v>0</c:v>
                </c:pt>
                <c:pt idx="2">
                  <c:v>0</c:v>
                </c:pt>
                <c:pt idx="3">
                  <c:v>0</c:v>
                </c:pt>
                <c:pt idx="4">
                  <c:v>1E-3</c:v>
                </c:pt>
                <c:pt idx="5">
                  <c:v>1.1000000000000001E-2</c:v>
                </c:pt>
                <c:pt idx="6">
                  <c:v>5.0999999999999997E-2</c:v>
                </c:pt>
                <c:pt idx="7">
                  <c:v>0.11699999999999999</c:v>
                </c:pt>
                <c:pt idx="8">
                  <c:v>0.10800000000000001</c:v>
                </c:pt>
                <c:pt idx="9">
                  <c:v>4.2000000000000003E-2</c:v>
                </c:pt>
                <c:pt idx="10">
                  <c:v>2.6000000000000002E-2</c:v>
                </c:pt>
                <c:pt idx="11">
                  <c:v>0.03</c:v>
                </c:pt>
                <c:pt idx="12">
                  <c:v>3.9E-2</c:v>
                </c:pt>
                <c:pt idx="13">
                  <c:v>3.6000000000000004E-2</c:v>
                </c:pt>
                <c:pt idx="14">
                  <c:v>3.2000000000000001E-2</c:v>
                </c:pt>
                <c:pt idx="15">
                  <c:v>4.7E-2</c:v>
                </c:pt>
                <c:pt idx="16">
                  <c:v>0.09</c:v>
                </c:pt>
                <c:pt idx="17">
                  <c:v>0.13</c:v>
                </c:pt>
                <c:pt idx="18">
                  <c:v>8.5000000000000006E-2</c:v>
                </c:pt>
                <c:pt idx="19">
                  <c:v>4.5999999999999999E-2</c:v>
                </c:pt>
                <c:pt idx="20">
                  <c:v>3.2000000000000001E-2</c:v>
                </c:pt>
                <c:pt idx="21">
                  <c:v>2.7999999999999997E-2</c:v>
                </c:pt>
                <c:pt idx="22">
                  <c:v>2.8999999999999998E-2</c:v>
                </c:pt>
                <c:pt idx="23">
                  <c:v>1.8000000000000002E-2</c:v>
                </c:pt>
              </c:numCache>
            </c:numRef>
          </c:val>
          <c:extLst>
            <c:ext xmlns:c16="http://schemas.microsoft.com/office/drawing/2014/chart" uri="{C3380CC4-5D6E-409C-BE32-E72D297353CC}">
              <c16:uniqueId val="{00000001-1425-4922-AA80-A2EF917BC4AC}"/>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baseline="0">
                <a:latin typeface="SBB Light" pitchFamily="2" charset="0"/>
              </a:rPr>
              <a:t>Wochengang (Mo-So) in Prozent</a:t>
            </a:r>
            <a:endParaRPr lang="en-US">
              <a:latin typeface="SBB Light"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'Zürich Oerlikon'!$H$25</c:f>
              <c:strCache>
                <c:ptCount val="1"/>
                <c:pt idx="0">
                  <c:v>2024</c:v>
                </c:pt>
              </c:strCache>
            </c:strRef>
          </c:tx>
          <c:spPr>
            <a:solidFill>
              <a:schemeClr val="bg1">
                <a:lumMod val="85000"/>
              </a:schemeClr>
            </a:solidFill>
            <a:ln>
              <a:noFill/>
            </a:ln>
            <a:effectLst/>
          </c:spPr>
          <c:invertIfNegative val="0"/>
          <c:cat>
            <c:strRef>
              <c:f>'Zürich Oerlikon'!$J$24:$P$24</c:f>
              <c:strCache>
                <c:ptCount val="7"/>
                <c:pt idx="0">
                  <c:v>Montag</c:v>
                </c:pt>
                <c:pt idx="1">
                  <c:v>Dienstag</c:v>
                </c:pt>
                <c:pt idx="2">
                  <c:v>Mittwoch</c:v>
                </c:pt>
                <c:pt idx="3">
                  <c:v>Donnerstag</c:v>
                </c:pt>
                <c:pt idx="4">
                  <c:v>Freitag</c:v>
                </c:pt>
                <c:pt idx="5">
                  <c:v>Samstag</c:v>
                </c:pt>
                <c:pt idx="6">
                  <c:v>Sonntag</c:v>
                </c:pt>
              </c:strCache>
            </c:strRef>
          </c:cat>
          <c:val>
            <c:numRef>
              <c:f>'Zürich Oerlikon'!$J$25:$P$25</c:f>
              <c:numCache>
                <c:formatCode>0.0%</c:formatCode>
                <c:ptCount val="7"/>
                <c:pt idx="0">
                  <c:v>0.13564399151329001</c:v>
                </c:pt>
                <c:pt idx="1">
                  <c:v>0.14666816005942501</c:v>
                </c:pt>
                <c:pt idx="2">
                  <c:v>0.145278369691663</c:v>
                </c:pt>
                <c:pt idx="3">
                  <c:v>0.15227120206445599</c:v>
                </c:pt>
                <c:pt idx="4">
                  <c:v>0.15553864983233401</c:v>
                </c:pt>
                <c:pt idx="5">
                  <c:v>0.148929458699499</c:v>
                </c:pt>
                <c:pt idx="6">
                  <c:v>0.11567016813933099</c:v>
                </c:pt>
              </c:numCache>
            </c:numRef>
          </c:val>
          <c:extLst>
            <c:ext xmlns:c16="http://schemas.microsoft.com/office/drawing/2014/chart" uri="{C3380CC4-5D6E-409C-BE32-E72D297353CC}">
              <c16:uniqueId val="{00000000-EB17-45B9-916D-7D3DAE8A89B4}"/>
            </c:ext>
          </c:extLst>
        </c:ser>
        <c:ser>
          <c:idx val="1"/>
          <c:order val="1"/>
          <c:tx>
            <c:strRef>
              <c:f>'Zürich Oerlikon'!$H$26</c:f>
              <c:strCache>
                <c:ptCount val="1"/>
                <c:pt idx="0">
                  <c:v>2025</c:v>
                </c:pt>
              </c:strCache>
            </c:strRef>
          </c:tx>
          <c:spPr>
            <a:solidFill>
              <a:schemeClr val="bg1">
                <a:lumMod val="65000"/>
              </a:schemeClr>
            </a:solidFill>
            <a:ln>
              <a:noFill/>
            </a:ln>
            <a:effectLst/>
          </c:spPr>
          <c:invertIfNegative val="0"/>
          <c:val>
            <c:numRef>
              <c:f>'Zürich Oerlikon'!$J$26:$P$26</c:f>
              <c:numCache>
                <c:formatCode>0.0%</c:formatCode>
                <c:ptCount val="7"/>
                <c:pt idx="0">
                  <c:v>0.14899999999999999</c:v>
                </c:pt>
                <c:pt idx="1">
                  <c:v>0.16200000000000001</c:v>
                </c:pt>
                <c:pt idx="2">
                  <c:v>0.159</c:v>
                </c:pt>
                <c:pt idx="3">
                  <c:v>0.16500000000000001</c:v>
                </c:pt>
                <c:pt idx="4">
                  <c:v>0.155</c:v>
                </c:pt>
                <c:pt idx="5">
                  <c:v>0.122</c:v>
                </c:pt>
                <c:pt idx="6">
                  <c:v>8.8000000000000009E-2</c:v>
                </c:pt>
              </c:numCache>
            </c:numRef>
          </c:val>
          <c:extLst>
            <c:ext xmlns:c16="http://schemas.microsoft.com/office/drawing/2014/chart" uri="{C3380CC4-5D6E-409C-BE32-E72D297353CC}">
              <c16:uniqueId val="{00000001-EB17-45B9-916D-7D3DAE8A89B4}"/>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a:t>Tagesgang 0.00 bis 23.59</a:t>
            </a:r>
            <a:r>
              <a:rPr lang="de-CH" baseline="0"/>
              <a:t> Uhr in Prozent</a:t>
            </a:r>
            <a:r>
              <a:rPr lang="de-CH"/>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'Zürich Oerlikon'!$H$52</c:f>
              <c:strCache>
                <c:ptCount val="1"/>
                <c:pt idx="0">
                  <c:v>2024</c:v>
                </c:pt>
              </c:strCache>
            </c:strRef>
          </c:tx>
          <c:spPr>
            <a:solidFill>
              <a:schemeClr val="bg1">
                <a:lumMod val="85000"/>
              </a:schemeClr>
            </a:solidFill>
            <a:ln>
              <a:noFill/>
            </a:ln>
            <a:effectLst/>
          </c:spPr>
          <c:invertIfNegative val="0"/>
          <c:cat>
            <c:strRef>
              <c:f>'Zürich Oerlikon'!$J$51:$AG$51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'Zürich Oerlikon'!$J$52:$AG$52</c:f>
              <c:numCache>
                <c:formatCode>0.0%</c:formatCode>
                <c:ptCount val="24"/>
                <c:pt idx="0">
                  <c:v>7.0436674518747598E-3</c:v>
                </c:pt>
                <c:pt idx="1">
                  <c:v>2.3342710919077702E-3</c:v>
                </c:pt>
                <c:pt idx="2">
                  <c:v>1.43502939727866E-3</c:v>
                </c:pt>
                <c:pt idx="3">
                  <c:v>1.06731535195688E-3</c:v>
                </c:pt>
                <c:pt idx="4">
                  <c:v>1.3631376896338901E-3</c:v>
                </c:pt>
                <c:pt idx="5">
                  <c:v>1.0639681671879899E-2</c:v>
                </c:pt>
                <c:pt idx="6">
                  <c:v>3.26962004610701E-2</c:v>
                </c:pt>
                <c:pt idx="7">
                  <c:v>6.7909827847804694E-2</c:v>
                </c:pt>
                <c:pt idx="8">
                  <c:v>6.7636046655680904E-2</c:v>
                </c:pt>
                <c:pt idx="9">
                  <c:v>4.4645464866281702E-2</c:v>
                </c:pt>
                <c:pt idx="10">
                  <c:v>4.0110810073221599E-2</c:v>
                </c:pt>
                <c:pt idx="11">
                  <c:v>4.5715346834227406E-2</c:v>
                </c:pt>
                <c:pt idx="12">
                  <c:v>6.1994386572692906E-2</c:v>
                </c:pt>
                <c:pt idx="13">
                  <c:v>5.3275671438649599E-2</c:v>
                </c:pt>
                <c:pt idx="14">
                  <c:v>4.9800843829249201E-2</c:v>
                </c:pt>
                <c:pt idx="15">
                  <c:v>5.8229055077303603E-2</c:v>
                </c:pt>
                <c:pt idx="16">
                  <c:v>8.3367947369237111E-2</c:v>
                </c:pt>
                <c:pt idx="17">
                  <c:v>0.107278647760638</c:v>
                </c:pt>
                <c:pt idx="18">
                  <c:v>8.4051884380352992E-2</c:v>
                </c:pt>
                <c:pt idx="19">
                  <c:v>5.6545354988657398E-2</c:v>
                </c:pt>
                <c:pt idx="20">
                  <c:v>4.0397000985950997E-2</c:v>
                </c:pt>
                <c:pt idx="21">
                  <c:v>3.2885706684902198E-2</c:v>
                </c:pt>
                <c:pt idx="22">
                  <c:v>3.0687783759904001E-2</c:v>
                </c:pt>
                <c:pt idx="23">
                  <c:v>1.8888917759643801E-2</c:v>
                </c:pt>
              </c:numCache>
            </c:numRef>
          </c:val>
          <c:extLst>
            <c:ext xmlns:c16="http://schemas.microsoft.com/office/drawing/2014/chart" uri="{C3380CC4-5D6E-409C-BE32-E72D297353CC}">
              <c16:uniqueId val="{00000000-BB43-4C69-BA22-A6FAC62CE155}"/>
            </c:ext>
          </c:extLst>
        </c:ser>
        <c:ser>
          <c:idx val="1"/>
          <c:order val="1"/>
          <c:tx>
            <c:strRef>
              <c:f>'Zürich Oerlikon'!$H$53</c:f>
              <c:strCache>
                <c:ptCount val="1"/>
                <c:pt idx="0">
                  <c:v>2025</c:v>
                </c:pt>
              </c:strCache>
            </c:strRef>
          </c:tx>
          <c:spPr>
            <a:solidFill>
              <a:schemeClr val="bg1">
                <a:lumMod val="65000"/>
              </a:schemeClr>
            </a:solidFill>
            <a:ln>
              <a:noFill/>
            </a:ln>
            <a:effectLst/>
          </c:spPr>
          <c:invertIfNegative val="0"/>
          <c:val>
            <c:numRef>
              <c:f>'Zürich Oerlikon'!$J$53:$AG$53</c:f>
              <c:numCache>
                <c:formatCode>0.0%</c:formatCode>
                <c:ptCount val="24"/>
                <c:pt idx="0">
                  <c:v>3.0000000000000001E-3</c:v>
                </c:pt>
                <c:pt idx="1">
                  <c:v>0</c:v>
                </c:pt>
                <c:pt idx="2">
                  <c:v>0</c:v>
                </c:pt>
                <c:pt idx="3">
                  <c:v>0</c:v>
                </c:pt>
                <c:pt idx="4">
                  <c:v>1E-3</c:v>
                </c:pt>
                <c:pt idx="5">
                  <c:v>1.1000000000000001E-2</c:v>
                </c:pt>
                <c:pt idx="6">
                  <c:v>3.9E-2</c:v>
                </c:pt>
                <c:pt idx="7">
                  <c:v>8.199999999999999E-2</c:v>
                </c:pt>
                <c:pt idx="8">
                  <c:v>7.8E-2</c:v>
                </c:pt>
                <c:pt idx="9">
                  <c:v>4.4000000000000004E-2</c:v>
                </c:pt>
                <c:pt idx="10">
                  <c:v>3.7000000000000005E-2</c:v>
                </c:pt>
                <c:pt idx="11">
                  <c:v>4.2000000000000003E-2</c:v>
                </c:pt>
                <c:pt idx="12">
                  <c:v>0.06</c:v>
                </c:pt>
                <c:pt idx="13">
                  <c:v>4.8000000000000001E-2</c:v>
                </c:pt>
                <c:pt idx="14">
                  <c:v>4.4000000000000004E-2</c:v>
                </c:pt>
                <c:pt idx="15">
                  <c:v>5.4000000000000006E-2</c:v>
                </c:pt>
                <c:pt idx="16">
                  <c:v>8.5000000000000006E-2</c:v>
                </c:pt>
                <c:pt idx="17">
                  <c:v>0.11599999999999999</c:v>
                </c:pt>
                <c:pt idx="18">
                  <c:v>8.6999999999999994E-2</c:v>
                </c:pt>
                <c:pt idx="19">
                  <c:v>5.5E-2</c:v>
                </c:pt>
                <c:pt idx="20">
                  <c:v>3.7000000000000005E-2</c:v>
                </c:pt>
                <c:pt idx="21">
                  <c:v>2.8999999999999998E-2</c:v>
                </c:pt>
                <c:pt idx="22">
                  <c:v>2.8999999999999998E-2</c:v>
                </c:pt>
                <c:pt idx="23">
                  <c:v>1.7000000000000001E-2</c:v>
                </c:pt>
              </c:numCache>
            </c:numRef>
          </c:val>
          <c:extLst>
            <c:ext xmlns:c16="http://schemas.microsoft.com/office/drawing/2014/chart" uri="{C3380CC4-5D6E-409C-BE32-E72D297353CC}">
              <c16:uniqueId val="{00000001-BB43-4C69-BA22-A6FAC62CE155}"/>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baseline="0">
                <a:latin typeface="SBB Light" pitchFamily="2" charset="0"/>
              </a:rPr>
              <a:t>Wochengang (Mo-So) in Prozent</a:t>
            </a:r>
            <a:endParaRPr lang="en-US">
              <a:latin typeface="SBB Light"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'Zürich Stadelhofen'!$H$25</c:f>
              <c:strCache>
                <c:ptCount val="1"/>
                <c:pt idx="0">
                  <c:v>2024</c:v>
                </c:pt>
              </c:strCache>
            </c:strRef>
          </c:tx>
          <c:spPr>
            <a:solidFill>
              <a:schemeClr val="bg1">
                <a:lumMod val="85000"/>
              </a:schemeClr>
            </a:solidFill>
            <a:ln>
              <a:noFill/>
            </a:ln>
            <a:effectLst/>
          </c:spPr>
          <c:invertIfNegative val="0"/>
          <c:cat>
            <c:strRef>
              <c:f>'Zürich Stadelhofen'!$J$24:$P$24</c:f>
              <c:strCache>
                <c:ptCount val="7"/>
                <c:pt idx="0">
                  <c:v>Montag</c:v>
                </c:pt>
                <c:pt idx="1">
                  <c:v>Dienstag</c:v>
                </c:pt>
                <c:pt idx="2">
                  <c:v>Mittwoch</c:v>
                </c:pt>
                <c:pt idx="3">
                  <c:v>Donnerstag</c:v>
                </c:pt>
                <c:pt idx="4">
                  <c:v>Freitag</c:v>
                </c:pt>
                <c:pt idx="5">
                  <c:v>Samstag</c:v>
                </c:pt>
                <c:pt idx="6">
                  <c:v>Sonntag</c:v>
                </c:pt>
              </c:strCache>
            </c:strRef>
          </c:cat>
          <c:val>
            <c:numRef>
              <c:f>'Zürich Stadelhofen'!$J$25:$P$25</c:f>
              <c:numCache>
                <c:formatCode>0.0%</c:formatCode>
                <c:ptCount val="7"/>
                <c:pt idx="0">
                  <c:v>0.14863148829276501</c:v>
                </c:pt>
                <c:pt idx="1">
                  <c:v>0.16419031441680901</c:v>
                </c:pt>
                <c:pt idx="2">
                  <c:v>0.16034364500853801</c:v>
                </c:pt>
                <c:pt idx="3">
                  <c:v>0.160689608967852</c:v>
                </c:pt>
                <c:pt idx="4">
                  <c:v>0.155012545460193</c:v>
                </c:pt>
                <c:pt idx="5">
                  <c:v>0.12208950377363999</c:v>
                </c:pt>
                <c:pt idx="6">
                  <c:v>8.9042894080203397E-2</c:v>
                </c:pt>
              </c:numCache>
            </c:numRef>
          </c:val>
          <c:extLst>
            <c:ext xmlns:c16="http://schemas.microsoft.com/office/drawing/2014/chart" uri="{C3380CC4-5D6E-409C-BE32-E72D297353CC}">
              <c16:uniqueId val="{00000000-736F-457C-84FC-7335DEBF602B}"/>
            </c:ext>
          </c:extLst>
        </c:ser>
        <c:ser>
          <c:idx val="1"/>
          <c:order val="1"/>
          <c:tx>
            <c:strRef>
              <c:f>'Zürich Stadelhofen'!$H$26</c:f>
              <c:strCache>
                <c:ptCount val="1"/>
                <c:pt idx="0">
                  <c:v>2025</c:v>
                </c:pt>
              </c:strCache>
            </c:strRef>
          </c:tx>
          <c:spPr>
            <a:solidFill>
              <a:schemeClr val="bg1">
                <a:lumMod val="65000"/>
              </a:schemeClr>
            </a:solidFill>
            <a:ln>
              <a:noFill/>
            </a:ln>
            <a:effectLst/>
          </c:spPr>
          <c:invertIfNegative val="0"/>
          <c:val>
            <c:numRef>
              <c:f>'Zürich Stadelhofen'!$J$26:$P$26</c:f>
              <c:numCache>
                <c:formatCode>0.0%</c:formatCode>
                <c:ptCount val="7"/>
                <c:pt idx="0">
                  <c:v>0.14699999999999999</c:v>
                </c:pt>
                <c:pt idx="1">
                  <c:v>0.16200000000000001</c:v>
                </c:pt>
                <c:pt idx="2">
                  <c:v>0.161</c:v>
                </c:pt>
                <c:pt idx="3">
                  <c:v>0.16600000000000001</c:v>
                </c:pt>
                <c:pt idx="4">
                  <c:v>0.159</c:v>
                </c:pt>
                <c:pt idx="5">
                  <c:v>0.11800000000000001</c:v>
                </c:pt>
                <c:pt idx="6">
                  <c:v>8.6999999999999994E-2</c:v>
                </c:pt>
              </c:numCache>
            </c:numRef>
          </c:val>
          <c:extLst>
            <c:ext xmlns:c16="http://schemas.microsoft.com/office/drawing/2014/chart" uri="{C3380CC4-5D6E-409C-BE32-E72D297353CC}">
              <c16:uniqueId val="{00000001-736F-457C-84FC-7335DEBF602B}"/>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a:t>Tagesgang 0.00 bis 23.59</a:t>
            </a:r>
            <a:r>
              <a:rPr lang="de-CH" baseline="0"/>
              <a:t> Uhr in Prozent</a:t>
            </a:r>
            <a:r>
              <a:rPr lang="de-CH"/>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'Zürich Stadelhofen'!$H$51</c:f>
              <c:strCache>
                <c:ptCount val="1"/>
                <c:pt idx="0">
                  <c:v>2024</c:v>
                </c:pt>
              </c:strCache>
            </c:strRef>
          </c:tx>
          <c:spPr>
            <a:solidFill>
              <a:schemeClr val="bg1">
                <a:lumMod val="85000"/>
              </a:schemeClr>
            </a:solidFill>
            <a:ln>
              <a:noFill/>
            </a:ln>
            <a:effectLst/>
          </c:spPr>
          <c:invertIfNegative val="0"/>
          <c:cat>
            <c:strRef>
              <c:f>'Zürich Stadelhofen'!$J$50:$AG$50</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'Zürich Stadelhofen'!$J$51:$AG$51</c:f>
              <c:numCache>
                <c:formatCode>0.0%</c:formatCode>
                <c:ptCount val="24"/>
                <c:pt idx="0">
                  <c:v>1.41410668066223E-3</c:v>
                </c:pt>
                <c:pt idx="1">
                  <c:v>7.1191759824137404E-4</c:v>
                </c:pt>
                <c:pt idx="2">
                  <c:v>4.4631826669529E-4</c:v>
                </c:pt>
                <c:pt idx="3">
                  <c:v>2.9011953127215098E-4</c:v>
                </c:pt>
                <c:pt idx="4">
                  <c:v>2.3460550976844299E-4</c:v>
                </c:pt>
                <c:pt idx="5">
                  <c:v>1.4211589504949502E-3</c:v>
                </c:pt>
                <c:pt idx="6">
                  <c:v>3.02166978075614E-2</c:v>
                </c:pt>
                <c:pt idx="7">
                  <c:v>7.8605684520072397E-2</c:v>
                </c:pt>
                <c:pt idx="8">
                  <c:v>7.3707539549129203E-2</c:v>
                </c:pt>
                <c:pt idx="9">
                  <c:v>4.7547596673238199E-2</c:v>
                </c:pt>
                <c:pt idx="10">
                  <c:v>4.1685966981200299E-2</c:v>
                </c:pt>
                <c:pt idx="11">
                  <c:v>4.64846206992727E-2</c:v>
                </c:pt>
                <c:pt idx="12">
                  <c:v>6.1374747058588704E-2</c:v>
                </c:pt>
                <c:pt idx="13">
                  <c:v>5.7794291581774203E-2</c:v>
                </c:pt>
                <c:pt idx="14">
                  <c:v>5.65388067241187E-2</c:v>
                </c:pt>
                <c:pt idx="15">
                  <c:v>6.4824247309432495E-2</c:v>
                </c:pt>
                <c:pt idx="16">
                  <c:v>9.1315936191351893E-2</c:v>
                </c:pt>
                <c:pt idx="17">
                  <c:v>0.110241841500272</c:v>
                </c:pt>
                <c:pt idx="18">
                  <c:v>8.283433400822951E-2</c:v>
                </c:pt>
                <c:pt idx="19">
                  <c:v>4.9375834337769396E-2</c:v>
                </c:pt>
                <c:pt idx="20">
                  <c:v>3.6493471117085299E-2</c:v>
                </c:pt>
                <c:pt idx="21">
                  <c:v>3.3316586302134001E-2</c:v>
                </c:pt>
                <c:pt idx="22">
                  <c:v>2.9683256884317298E-2</c:v>
                </c:pt>
                <c:pt idx="23">
                  <c:v>3.44031421731812E-3</c:v>
                </c:pt>
              </c:numCache>
            </c:numRef>
          </c:val>
          <c:extLst>
            <c:ext xmlns:c16="http://schemas.microsoft.com/office/drawing/2014/chart" uri="{C3380CC4-5D6E-409C-BE32-E72D297353CC}">
              <c16:uniqueId val="{00000000-18E0-4E5A-9B38-2444981810B6}"/>
            </c:ext>
          </c:extLst>
        </c:ser>
        <c:ser>
          <c:idx val="1"/>
          <c:order val="1"/>
          <c:tx>
            <c:strRef>
              <c:f>'Zürich Stadelhofen'!$H$52</c:f>
              <c:strCache>
                <c:ptCount val="1"/>
                <c:pt idx="0">
                  <c:v>2025</c:v>
                </c:pt>
              </c:strCache>
            </c:strRef>
          </c:tx>
          <c:spPr>
            <a:solidFill>
              <a:schemeClr val="bg1">
                <a:lumMod val="65000"/>
              </a:schemeClr>
            </a:solidFill>
            <a:ln>
              <a:noFill/>
            </a:ln>
            <a:effectLst/>
          </c:spPr>
          <c:invertIfNegative val="0"/>
          <c:val>
            <c:numRef>
              <c:f>'Zürich Stadelhofen'!$J$52:$AG$52</c:f>
              <c:numCache>
                <c:formatCode>0.0%</c:formatCode>
                <c:ptCount val="24"/>
                <c:pt idx="0">
                  <c:v>2E-3</c:v>
                </c:pt>
                <c:pt idx="1">
                  <c:v>0</c:v>
                </c:pt>
                <c:pt idx="2">
                  <c:v>1E-3</c:v>
                </c:pt>
                <c:pt idx="3">
                  <c:v>0</c:v>
                </c:pt>
                <c:pt idx="4">
                  <c:v>1E-3</c:v>
                </c:pt>
                <c:pt idx="5">
                  <c:v>6.0000000000000001E-3</c:v>
                </c:pt>
                <c:pt idx="6">
                  <c:v>3.4000000000000002E-2</c:v>
                </c:pt>
                <c:pt idx="7">
                  <c:v>9.4E-2</c:v>
                </c:pt>
                <c:pt idx="8">
                  <c:v>8.5000000000000006E-2</c:v>
                </c:pt>
                <c:pt idx="9">
                  <c:v>4.9000000000000002E-2</c:v>
                </c:pt>
                <c:pt idx="10">
                  <c:v>3.9E-2</c:v>
                </c:pt>
                <c:pt idx="11">
                  <c:v>4.2999999999999997E-2</c:v>
                </c:pt>
                <c:pt idx="12">
                  <c:v>5.9000000000000004E-2</c:v>
                </c:pt>
                <c:pt idx="13">
                  <c:v>5.0999999999999997E-2</c:v>
                </c:pt>
                <c:pt idx="14">
                  <c:v>4.9000000000000002E-2</c:v>
                </c:pt>
                <c:pt idx="15">
                  <c:v>5.9000000000000004E-2</c:v>
                </c:pt>
                <c:pt idx="16">
                  <c:v>8.900000000000001E-2</c:v>
                </c:pt>
                <c:pt idx="17">
                  <c:v>0.11599999999999999</c:v>
                </c:pt>
                <c:pt idx="18">
                  <c:v>8.199999999999999E-2</c:v>
                </c:pt>
                <c:pt idx="19">
                  <c:v>4.4000000000000004E-2</c:v>
                </c:pt>
                <c:pt idx="20">
                  <c:v>3.2000000000000001E-2</c:v>
                </c:pt>
                <c:pt idx="21">
                  <c:v>2.7999999999999997E-2</c:v>
                </c:pt>
                <c:pt idx="22">
                  <c:v>2.4E-2</c:v>
                </c:pt>
                <c:pt idx="23">
                  <c:v>1.2E-2</c:v>
                </c:pt>
              </c:numCache>
            </c:numRef>
          </c:val>
          <c:extLst>
            <c:ext xmlns:c16="http://schemas.microsoft.com/office/drawing/2014/chart" uri="{C3380CC4-5D6E-409C-BE32-E72D297353CC}">
              <c16:uniqueId val="{00000001-18E0-4E5A-9B38-2444981810B6}"/>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baseline="0">
                <a:latin typeface="SBB Light" pitchFamily="2" charset="0"/>
              </a:rPr>
              <a:t>Wochengang (Mo-So) in Prozent</a:t>
            </a:r>
            <a:endParaRPr lang="en-US">
              <a:latin typeface="SBB Light"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'Zürich HB'!$H$25</c:f>
              <c:strCache>
                <c:ptCount val="1"/>
                <c:pt idx="0">
                  <c:v>2024</c:v>
                </c:pt>
              </c:strCache>
            </c:strRef>
          </c:tx>
          <c:spPr>
            <a:solidFill>
              <a:schemeClr val="bg1">
                <a:lumMod val="85000"/>
              </a:schemeClr>
            </a:solidFill>
            <a:ln>
              <a:noFill/>
            </a:ln>
            <a:effectLst/>
          </c:spPr>
          <c:invertIfNegative val="0"/>
          <c:cat>
            <c:strRef>
              <c:f>'Zürich HB'!$J$24:$P$24</c:f>
              <c:strCache>
                <c:ptCount val="7"/>
                <c:pt idx="0">
                  <c:v>Montag</c:v>
                </c:pt>
                <c:pt idx="1">
                  <c:v>Dienstag</c:v>
                </c:pt>
                <c:pt idx="2">
                  <c:v>Mittwoch</c:v>
                </c:pt>
                <c:pt idx="3">
                  <c:v>Donnerstag</c:v>
                </c:pt>
                <c:pt idx="4">
                  <c:v>Freitag</c:v>
                </c:pt>
                <c:pt idx="5">
                  <c:v>Samstag</c:v>
                </c:pt>
                <c:pt idx="6">
                  <c:v>Sonntag</c:v>
                </c:pt>
              </c:strCache>
            </c:strRef>
          </c:cat>
          <c:val>
            <c:numRef>
              <c:f>'Zürich HB'!$J$25:$P$25</c:f>
              <c:numCache>
                <c:formatCode>0.0%</c:formatCode>
                <c:ptCount val="7"/>
                <c:pt idx="0">
                  <c:v>0.15077763751998499</c:v>
                </c:pt>
                <c:pt idx="1">
                  <c:v>0.16659486612115601</c:v>
                </c:pt>
                <c:pt idx="2">
                  <c:v>0.16368170003246199</c:v>
                </c:pt>
                <c:pt idx="3">
                  <c:v>0.16376502531294701</c:v>
                </c:pt>
                <c:pt idx="4">
                  <c:v>0.15569639681813199</c:v>
                </c:pt>
                <c:pt idx="5">
                  <c:v>0.11149627755882401</c:v>
                </c:pt>
                <c:pt idx="6">
                  <c:v>8.7988096636494012E-2</c:v>
                </c:pt>
              </c:numCache>
            </c:numRef>
          </c:val>
          <c:extLst>
            <c:ext xmlns:c16="http://schemas.microsoft.com/office/drawing/2014/chart" uri="{C3380CC4-5D6E-409C-BE32-E72D297353CC}">
              <c16:uniqueId val="{00000000-E82A-4C73-A291-243BD0D822C0}"/>
            </c:ext>
          </c:extLst>
        </c:ser>
        <c:ser>
          <c:idx val="1"/>
          <c:order val="1"/>
          <c:tx>
            <c:strRef>
              <c:f>'Zürich HB'!$H$26</c:f>
              <c:strCache>
                <c:ptCount val="1"/>
                <c:pt idx="0">
                  <c:v>2025</c:v>
                </c:pt>
              </c:strCache>
            </c:strRef>
          </c:tx>
          <c:spPr>
            <a:solidFill>
              <a:schemeClr val="bg1">
                <a:lumMod val="65000"/>
              </a:schemeClr>
            </a:solidFill>
            <a:ln>
              <a:noFill/>
            </a:ln>
            <a:effectLst/>
          </c:spPr>
          <c:invertIfNegative val="0"/>
          <c:val>
            <c:numRef>
              <c:f>'Zürich HB'!$J$26:$P$26</c:f>
              <c:numCache>
                <c:formatCode>0.0%</c:formatCode>
                <c:ptCount val="7"/>
                <c:pt idx="0">
                  <c:v>0.13500000000000001</c:v>
                </c:pt>
                <c:pt idx="1">
                  <c:v>0.14599999999999999</c:v>
                </c:pt>
                <c:pt idx="2">
                  <c:v>0.14499999999999999</c:v>
                </c:pt>
                <c:pt idx="3">
                  <c:v>0.154</c:v>
                </c:pt>
                <c:pt idx="4">
                  <c:v>0.156</c:v>
                </c:pt>
                <c:pt idx="5">
                  <c:v>0.14899999999999999</c:v>
                </c:pt>
                <c:pt idx="6">
                  <c:v>0.114</c:v>
                </c:pt>
              </c:numCache>
            </c:numRef>
          </c:val>
          <c:extLst>
            <c:ext xmlns:c16="http://schemas.microsoft.com/office/drawing/2014/chart" uri="{C3380CC4-5D6E-409C-BE32-E72D297353CC}">
              <c16:uniqueId val="{00000001-E82A-4C73-A291-243BD0D822C0}"/>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a:t>Tagesgang 0.00 bis 23.59</a:t>
            </a:r>
            <a:r>
              <a:rPr lang="de-CH" baseline="0"/>
              <a:t> Uhr in Prozent</a:t>
            </a:r>
            <a:r>
              <a:rPr lang="de-CH"/>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'Zürich HB'!$H$51</c:f>
              <c:strCache>
                <c:ptCount val="1"/>
                <c:pt idx="0">
                  <c:v>2024</c:v>
                </c:pt>
              </c:strCache>
            </c:strRef>
          </c:tx>
          <c:spPr>
            <a:solidFill>
              <a:schemeClr val="bg1">
                <a:lumMod val="85000"/>
              </a:schemeClr>
            </a:solidFill>
            <a:ln>
              <a:noFill/>
            </a:ln>
            <a:effectLst/>
          </c:spPr>
          <c:invertIfNegative val="0"/>
          <c:cat>
            <c:strRef>
              <c:f>'Zürich HB'!$J$50:$AG$50</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'Zürich HB'!$J$51:$AG$51</c:f>
              <c:numCache>
                <c:formatCode>0.0%</c:formatCode>
                <c:ptCount val="24"/>
                <c:pt idx="0">
                  <c:v>8.858492758724839E-3</c:v>
                </c:pt>
                <c:pt idx="1">
                  <c:v>4.0792134031584501E-3</c:v>
                </c:pt>
                <c:pt idx="2">
                  <c:v>2.4773765023584802E-3</c:v>
                </c:pt>
                <c:pt idx="3">
                  <c:v>1.8919817796386098E-3</c:v>
                </c:pt>
                <c:pt idx="4">
                  <c:v>2.43501983853834E-3</c:v>
                </c:pt>
                <c:pt idx="5">
                  <c:v>7.0011305384931203E-3</c:v>
                </c:pt>
                <c:pt idx="6">
                  <c:v>2.19229641380362E-2</c:v>
                </c:pt>
                <c:pt idx="7">
                  <c:v>5.0307788870975305E-2</c:v>
                </c:pt>
                <c:pt idx="8">
                  <c:v>5.4028865079341203E-2</c:v>
                </c:pt>
                <c:pt idx="9">
                  <c:v>4.3938046227363303E-2</c:v>
                </c:pt>
                <c:pt idx="10">
                  <c:v>4.3321204365846501E-2</c:v>
                </c:pt>
                <c:pt idx="11">
                  <c:v>5.0734770363676102E-2</c:v>
                </c:pt>
                <c:pt idx="12">
                  <c:v>6.3050633599238293E-2</c:v>
                </c:pt>
                <c:pt idx="13">
                  <c:v>5.9701187763280997E-2</c:v>
                </c:pt>
                <c:pt idx="14">
                  <c:v>5.9112004145203893E-2</c:v>
                </c:pt>
                <c:pt idx="15">
                  <c:v>6.6573821413707504E-2</c:v>
                </c:pt>
                <c:pt idx="16">
                  <c:v>8.5268930701346404E-2</c:v>
                </c:pt>
                <c:pt idx="17">
                  <c:v>0.100738353190227</c:v>
                </c:pt>
                <c:pt idx="18">
                  <c:v>8.2843788312130601E-2</c:v>
                </c:pt>
                <c:pt idx="19">
                  <c:v>5.9059305944330003E-2</c:v>
                </c:pt>
                <c:pt idx="20">
                  <c:v>4.6619836058584593E-2</c:v>
                </c:pt>
                <c:pt idx="21">
                  <c:v>3.6265498495507198E-2</c:v>
                </c:pt>
                <c:pt idx="22">
                  <c:v>2.99126569573279E-2</c:v>
                </c:pt>
                <c:pt idx="23">
                  <c:v>1.9857129552964699E-2</c:v>
                </c:pt>
              </c:numCache>
            </c:numRef>
          </c:val>
          <c:extLst>
            <c:ext xmlns:c16="http://schemas.microsoft.com/office/drawing/2014/chart" uri="{C3380CC4-5D6E-409C-BE32-E72D297353CC}">
              <c16:uniqueId val="{00000000-A3BA-4F93-8555-6F5F6F93D781}"/>
            </c:ext>
          </c:extLst>
        </c:ser>
        <c:ser>
          <c:idx val="1"/>
          <c:order val="1"/>
          <c:tx>
            <c:strRef>
              <c:f>'Zürich HB'!$H$52</c:f>
              <c:strCache>
                <c:ptCount val="1"/>
                <c:pt idx="0">
                  <c:v>2025</c:v>
                </c:pt>
              </c:strCache>
            </c:strRef>
          </c:tx>
          <c:spPr>
            <a:solidFill>
              <a:schemeClr val="bg1">
                <a:lumMod val="65000"/>
              </a:schemeClr>
            </a:solidFill>
            <a:ln>
              <a:noFill/>
            </a:ln>
            <a:effectLst/>
          </c:spPr>
          <c:invertIfNegative val="0"/>
          <c:val>
            <c:numRef>
              <c:f>'Zürich HB'!$J$52:$AG$52</c:f>
              <c:numCache>
                <c:formatCode>0.0%</c:formatCode>
                <c:ptCount val="24"/>
                <c:pt idx="0">
                  <c:v>3.0000000000000001E-3</c:v>
                </c:pt>
                <c:pt idx="1">
                  <c:v>1E-3</c:v>
                </c:pt>
                <c:pt idx="2">
                  <c:v>0</c:v>
                </c:pt>
                <c:pt idx="3">
                  <c:v>0</c:v>
                </c:pt>
                <c:pt idx="4">
                  <c:v>1E-3</c:v>
                </c:pt>
                <c:pt idx="5">
                  <c:v>6.9999999999999993E-3</c:v>
                </c:pt>
                <c:pt idx="6">
                  <c:v>2.6000000000000002E-2</c:v>
                </c:pt>
                <c:pt idx="7">
                  <c:v>6.4000000000000001E-2</c:v>
                </c:pt>
                <c:pt idx="8">
                  <c:v>6.5000000000000002E-2</c:v>
                </c:pt>
                <c:pt idx="9">
                  <c:v>4.7E-2</c:v>
                </c:pt>
                <c:pt idx="10">
                  <c:v>4.0999999999999995E-2</c:v>
                </c:pt>
                <c:pt idx="11">
                  <c:v>4.8000000000000001E-2</c:v>
                </c:pt>
                <c:pt idx="12">
                  <c:v>6.2E-2</c:v>
                </c:pt>
                <c:pt idx="13">
                  <c:v>5.5999999999999994E-2</c:v>
                </c:pt>
                <c:pt idx="14">
                  <c:v>5.2999999999999999E-2</c:v>
                </c:pt>
                <c:pt idx="15">
                  <c:v>6.3E-2</c:v>
                </c:pt>
                <c:pt idx="16">
                  <c:v>8.8000000000000009E-2</c:v>
                </c:pt>
                <c:pt idx="17">
                  <c:v>0.109</c:v>
                </c:pt>
                <c:pt idx="18">
                  <c:v>8.5999999999999993E-2</c:v>
                </c:pt>
                <c:pt idx="19">
                  <c:v>5.7000000000000002E-2</c:v>
                </c:pt>
                <c:pt idx="20">
                  <c:v>4.4000000000000004E-2</c:v>
                </c:pt>
                <c:pt idx="21">
                  <c:v>3.4000000000000002E-2</c:v>
                </c:pt>
                <c:pt idx="22">
                  <c:v>2.7000000000000003E-2</c:v>
                </c:pt>
                <c:pt idx="23">
                  <c:v>1.7000000000000001E-2</c:v>
                </c:pt>
              </c:numCache>
            </c:numRef>
          </c:val>
          <c:extLst>
            <c:ext xmlns:c16="http://schemas.microsoft.com/office/drawing/2014/chart" uri="{C3380CC4-5D6E-409C-BE32-E72D297353CC}">
              <c16:uniqueId val="{00000001-A3BA-4F93-8555-6F5F6F93D781}"/>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sz="1400" b="0" i="0" u="none" strike="noStrike" kern="1200" spc="0" baseline="0">
                <a:solidFill>
                  <a:sysClr val="windowText" lastClr="000000"/>
                </a:solidFill>
                <a:latin typeface="SBB Light" pitchFamily="2" charset="0"/>
              </a:rPr>
              <a:t>Utenti all’ora in percentuale 0.00-23.59</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Bellinzona!$H$52</c:f>
              <c:strCache>
                <c:ptCount val="1"/>
                <c:pt idx="0">
                  <c:v>2024</c:v>
                </c:pt>
              </c:strCache>
            </c:strRef>
          </c:tx>
          <c:spPr>
            <a:solidFill>
              <a:schemeClr val="bg1">
                <a:lumMod val="85000"/>
              </a:schemeClr>
            </a:solidFill>
            <a:ln>
              <a:noFill/>
            </a:ln>
            <a:effectLst/>
          </c:spPr>
          <c:invertIfNegative val="0"/>
          <c:cat>
            <c:strRef>
              <c:f>Bellinzona!$J$51:$AG$51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Bellinzona!$J$52:$AG$52</c:f>
              <c:numCache>
                <c:formatCode>0.0%</c:formatCode>
                <c:ptCount val="24"/>
                <c:pt idx="0">
                  <c:v>6.2727502361453998E-3</c:v>
                </c:pt>
                <c:pt idx="1">
                  <c:v>2.91902579181955E-3</c:v>
                </c:pt>
                <c:pt idx="2">
                  <c:v>1.6335005357557199E-3</c:v>
                </c:pt>
                <c:pt idx="3">
                  <c:v>2.13076261937761E-3</c:v>
                </c:pt>
                <c:pt idx="4">
                  <c:v>3.0820152492503699E-3</c:v>
                </c:pt>
                <c:pt idx="5">
                  <c:v>7.43567280299136E-3</c:v>
                </c:pt>
                <c:pt idx="6">
                  <c:v>3.2509906026841701E-2</c:v>
                </c:pt>
                <c:pt idx="7">
                  <c:v>7.9983470272724302E-2</c:v>
                </c:pt>
                <c:pt idx="8">
                  <c:v>5.4320924438700499E-2</c:v>
                </c:pt>
                <c:pt idx="9">
                  <c:v>4.6001971379123402E-2</c:v>
                </c:pt>
                <c:pt idx="10">
                  <c:v>4.6860009905576101E-2</c:v>
                </c:pt>
                <c:pt idx="11">
                  <c:v>5.1481590394872601E-2</c:v>
                </c:pt>
                <c:pt idx="12">
                  <c:v>5.8538817543939997E-2</c:v>
                </c:pt>
                <c:pt idx="13">
                  <c:v>4.92823145079909E-2</c:v>
                </c:pt>
                <c:pt idx="14">
                  <c:v>5.6703202869047196E-2</c:v>
                </c:pt>
                <c:pt idx="15">
                  <c:v>7.3894263474260896E-2</c:v>
                </c:pt>
                <c:pt idx="16">
                  <c:v>0.10283030111040199</c:v>
                </c:pt>
                <c:pt idx="17">
                  <c:v>9.7896985253961497E-2</c:v>
                </c:pt>
                <c:pt idx="18">
                  <c:v>7.0153799664681604E-2</c:v>
                </c:pt>
                <c:pt idx="19">
                  <c:v>5.1718321763906498E-2</c:v>
                </c:pt>
                <c:pt idx="20">
                  <c:v>4.1211090999862802E-2</c:v>
                </c:pt>
                <c:pt idx="21">
                  <c:v>3.4516984168567202E-2</c:v>
                </c:pt>
                <c:pt idx="22">
                  <c:v>1.6496011536191898E-2</c:v>
                </c:pt>
                <c:pt idx="23">
                  <c:v>1.2126307454009101E-2</c:v>
                </c:pt>
              </c:numCache>
            </c:numRef>
          </c:val>
          <c:extLst>
            <c:ext xmlns:c16="http://schemas.microsoft.com/office/drawing/2014/chart" uri="{C3380CC4-5D6E-409C-BE32-E72D297353CC}">
              <c16:uniqueId val="{00000000-77D4-4394-BDBF-056D8BB36BC3}"/>
            </c:ext>
          </c:extLst>
        </c:ser>
        <c:ser>
          <c:idx val="1"/>
          <c:order val="1"/>
          <c:tx>
            <c:strRef>
              <c:f>Bellinzona!$H$53</c:f>
              <c:strCache>
                <c:ptCount val="1"/>
                <c:pt idx="0">
                  <c:v>2025</c:v>
                </c:pt>
              </c:strCache>
            </c:strRef>
          </c:tx>
          <c:spPr>
            <a:solidFill>
              <a:schemeClr val="bg1">
                <a:lumMod val="65000"/>
              </a:schemeClr>
            </a:solidFill>
            <a:ln>
              <a:noFill/>
            </a:ln>
            <a:effectLst/>
          </c:spPr>
          <c:invertIfNegative val="0"/>
          <c:val>
            <c:numRef>
              <c:f>Bellinzona!$J$53:$AG$53</c:f>
              <c:numCache>
                <c:formatCode>0.0%</c:formatCode>
                <c:ptCount val="24"/>
                <c:pt idx="0">
                  <c:v>3.0000000000000001E-3</c:v>
                </c:pt>
                <c:pt idx="1">
                  <c:v>1E-3</c:v>
                </c:pt>
                <c:pt idx="2">
                  <c:v>1E-3</c:v>
                </c:pt>
                <c:pt idx="3">
                  <c:v>1E-3</c:v>
                </c:pt>
                <c:pt idx="4">
                  <c:v>2E-3</c:v>
                </c:pt>
                <c:pt idx="5">
                  <c:v>6.0000000000000001E-3</c:v>
                </c:pt>
                <c:pt idx="6">
                  <c:v>3.9E-2</c:v>
                </c:pt>
                <c:pt idx="7">
                  <c:v>0.10199999999999999</c:v>
                </c:pt>
                <c:pt idx="8">
                  <c:v>6.3E-2</c:v>
                </c:pt>
                <c:pt idx="9">
                  <c:v>4.4000000000000004E-2</c:v>
                </c:pt>
                <c:pt idx="10">
                  <c:v>4.2000000000000003E-2</c:v>
                </c:pt>
                <c:pt idx="11">
                  <c:v>4.7E-2</c:v>
                </c:pt>
                <c:pt idx="12">
                  <c:v>5.5E-2</c:v>
                </c:pt>
                <c:pt idx="13">
                  <c:v>4.7E-2</c:v>
                </c:pt>
                <c:pt idx="14">
                  <c:v>0.05</c:v>
                </c:pt>
                <c:pt idx="15">
                  <c:v>7.2999999999999995E-2</c:v>
                </c:pt>
                <c:pt idx="16">
                  <c:v>0.109</c:v>
                </c:pt>
                <c:pt idx="17">
                  <c:v>0.10400000000000001</c:v>
                </c:pt>
                <c:pt idx="18">
                  <c:v>6.7000000000000004E-2</c:v>
                </c:pt>
                <c:pt idx="19">
                  <c:v>4.8000000000000001E-2</c:v>
                </c:pt>
                <c:pt idx="20">
                  <c:v>3.9E-2</c:v>
                </c:pt>
                <c:pt idx="21">
                  <c:v>3.2000000000000001E-2</c:v>
                </c:pt>
                <c:pt idx="22">
                  <c:v>1.4999999999999999E-2</c:v>
                </c:pt>
                <c:pt idx="23">
                  <c:v>0.01</c:v>
                </c:pt>
              </c:numCache>
            </c:numRef>
          </c:val>
          <c:extLst>
            <c:ext xmlns:c16="http://schemas.microsoft.com/office/drawing/2014/chart" uri="{C3380CC4-5D6E-409C-BE32-E72D297353CC}">
              <c16:uniqueId val="{00000001-77D4-4394-BDBF-056D8BB36BC3}"/>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baseline="0">
                <a:latin typeface="SBB Light" pitchFamily="2" charset="0"/>
              </a:rPr>
              <a:t>Wochengang (Mo-So) in Prozent</a:t>
            </a:r>
            <a:endParaRPr lang="en-US">
              <a:latin typeface="SBB Light"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'Biel Bienne'!$H$25</c:f>
              <c:strCache>
                <c:ptCount val="1"/>
                <c:pt idx="0">
                  <c:v>2024</c:v>
                </c:pt>
              </c:strCache>
            </c:strRef>
          </c:tx>
          <c:spPr>
            <a:solidFill>
              <a:schemeClr val="bg1">
                <a:lumMod val="85000"/>
              </a:schemeClr>
            </a:solidFill>
            <a:ln>
              <a:noFill/>
            </a:ln>
            <a:effectLst/>
          </c:spPr>
          <c:invertIfNegative val="0"/>
          <c:cat>
            <c:strRef>
              <c:f>'Biel Bienne'!$J$24:$P$24</c:f>
              <c:strCache>
                <c:ptCount val="7"/>
                <c:pt idx="0">
                  <c:v>Montag</c:v>
                </c:pt>
                <c:pt idx="1">
                  <c:v>Dienstag</c:v>
                </c:pt>
                <c:pt idx="2">
                  <c:v>Mittwoch</c:v>
                </c:pt>
                <c:pt idx="3">
                  <c:v>Donnerstag</c:v>
                </c:pt>
                <c:pt idx="4">
                  <c:v>Freitag</c:v>
                </c:pt>
                <c:pt idx="5">
                  <c:v>Samstag</c:v>
                </c:pt>
                <c:pt idx="6">
                  <c:v>Sonntag</c:v>
                </c:pt>
              </c:strCache>
            </c:strRef>
          </c:cat>
          <c:val>
            <c:numRef>
              <c:f>'Biel Bienne'!$J$25:$P$25</c:f>
              <c:numCache>
                <c:formatCode>0.0%</c:formatCode>
                <c:ptCount val="7"/>
                <c:pt idx="0">
                  <c:v>0.14458056685860401</c:v>
                </c:pt>
                <c:pt idx="1">
                  <c:v>0.15046760763946801</c:v>
                </c:pt>
                <c:pt idx="2">
                  <c:v>0.14977222605786</c:v>
                </c:pt>
                <c:pt idx="3">
                  <c:v>0.150988001929383</c:v>
                </c:pt>
                <c:pt idx="4">
                  <c:v>0.16125043453034099</c:v>
                </c:pt>
                <c:pt idx="5">
                  <c:v>0.138373706425515</c:v>
                </c:pt>
                <c:pt idx="6">
                  <c:v>0.104567456558828</c:v>
                </c:pt>
              </c:numCache>
            </c:numRef>
          </c:val>
          <c:extLst>
            <c:ext xmlns:c16="http://schemas.microsoft.com/office/drawing/2014/chart" uri="{C3380CC4-5D6E-409C-BE32-E72D297353CC}">
              <c16:uniqueId val="{00000000-FFBA-4C57-83EB-FBFC18480EE5}"/>
            </c:ext>
          </c:extLst>
        </c:ser>
        <c:ser>
          <c:idx val="1"/>
          <c:order val="1"/>
          <c:tx>
            <c:strRef>
              <c:f>'Biel Bienne'!$H$26</c:f>
              <c:strCache>
                <c:ptCount val="1"/>
                <c:pt idx="0">
                  <c:v>2025</c:v>
                </c:pt>
              </c:strCache>
            </c:strRef>
          </c:tx>
          <c:spPr>
            <a:solidFill>
              <a:schemeClr val="bg1">
                <a:lumMod val="65000"/>
              </a:schemeClr>
            </a:solidFill>
            <a:ln>
              <a:noFill/>
            </a:ln>
            <a:effectLst/>
          </c:spPr>
          <c:invertIfNegative val="0"/>
          <c:val>
            <c:numRef>
              <c:f>'Biel Bienne'!$J$26:$P$26</c:f>
              <c:numCache>
                <c:formatCode>0.0%</c:formatCode>
                <c:ptCount val="7"/>
                <c:pt idx="0">
                  <c:v>0.14199999999999999</c:v>
                </c:pt>
                <c:pt idx="1">
                  <c:v>0.14899999999999999</c:v>
                </c:pt>
                <c:pt idx="2">
                  <c:v>0.14800000000000002</c:v>
                </c:pt>
                <c:pt idx="3">
                  <c:v>0.153</c:v>
                </c:pt>
                <c:pt idx="4">
                  <c:v>0.16399999999999998</c:v>
                </c:pt>
                <c:pt idx="5">
                  <c:v>0.13800000000000001</c:v>
                </c:pt>
                <c:pt idx="6">
                  <c:v>0.105</c:v>
                </c:pt>
              </c:numCache>
            </c:numRef>
          </c:val>
          <c:extLst>
            <c:ext xmlns:c16="http://schemas.microsoft.com/office/drawing/2014/chart" uri="{C3380CC4-5D6E-409C-BE32-E72D297353CC}">
              <c16:uniqueId val="{00000001-FFBA-4C57-83EB-FBFC18480EE5}"/>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de-CH"/>
              <a:t>Tagesgang 0.00 bis 23.59</a:t>
            </a:r>
            <a:r>
              <a:rPr lang="de-CH" baseline="0"/>
              <a:t> Uhr in Prozent</a:t>
            </a:r>
            <a:r>
              <a:rPr lang="de-CH"/>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de-DE"/>
        </a:p>
      </c:txPr>
    </c:title>
    <c:autoTitleDeleted val="0"/>
    <c:plotArea>
      <c:layout/>
      <c:barChart>
        <c:barDir val="col"/>
        <c:grouping val="clustered"/>
        <c:varyColors val="0"/>
        <c:ser>
          <c:idx val="0"/>
          <c:order val="0"/>
          <c:tx>
            <c:strRef>
              <c:f>'Biel Bienne'!$H$52</c:f>
              <c:strCache>
                <c:ptCount val="1"/>
                <c:pt idx="0">
                  <c:v>2024</c:v>
                </c:pt>
              </c:strCache>
            </c:strRef>
          </c:tx>
          <c:spPr>
            <a:solidFill>
              <a:schemeClr val="bg1">
                <a:lumMod val="85000"/>
              </a:schemeClr>
            </a:solidFill>
            <a:ln>
              <a:noFill/>
            </a:ln>
            <a:effectLst/>
          </c:spPr>
          <c:invertIfNegative val="0"/>
          <c:cat>
            <c:strRef>
              <c:f>'Biel Bienne'!$J$51:$AG$51</c:f>
              <c:strCach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strCache>
            </c:strRef>
          </c:cat>
          <c:val>
            <c:numRef>
              <c:f>'Biel Bienne'!$J$52:$AG$52</c:f>
              <c:numCache>
                <c:formatCode>0.0%</c:formatCode>
                <c:ptCount val="24"/>
                <c:pt idx="0">
                  <c:v>7.2122613142964701E-3</c:v>
                </c:pt>
                <c:pt idx="1">
                  <c:v>2.4363854011286499E-3</c:v>
                </c:pt>
                <c:pt idx="2">
                  <c:v>4.39951576502018E-4</c:v>
                </c:pt>
                <c:pt idx="3">
                  <c:v>2.7024139776265501E-4</c:v>
                </c:pt>
                <c:pt idx="4">
                  <c:v>1.57027369458084E-3</c:v>
                </c:pt>
                <c:pt idx="5">
                  <c:v>1.0918435390111001E-2</c:v>
                </c:pt>
                <c:pt idx="6">
                  <c:v>3.6417312141098099E-2</c:v>
                </c:pt>
                <c:pt idx="7">
                  <c:v>6.1045598291350603E-2</c:v>
                </c:pt>
                <c:pt idx="8">
                  <c:v>5.1392738754660799E-2</c:v>
                </c:pt>
                <c:pt idx="9">
                  <c:v>4.5345522074762099E-2</c:v>
                </c:pt>
                <c:pt idx="10">
                  <c:v>4.8024521635254003E-2</c:v>
                </c:pt>
                <c:pt idx="11">
                  <c:v>5.4099099480630103E-2</c:v>
                </c:pt>
                <c:pt idx="12">
                  <c:v>6.13652849071155E-2</c:v>
                </c:pt>
                <c:pt idx="13">
                  <c:v>5.9269650228075496E-2</c:v>
                </c:pt>
                <c:pt idx="14">
                  <c:v>6.1609096394627701E-2</c:v>
                </c:pt>
                <c:pt idx="15">
                  <c:v>6.8833375335900393E-2</c:v>
                </c:pt>
                <c:pt idx="16">
                  <c:v>8.8122642233604095E-2</c:v>
                </c:pt>
                <c:pt idx="17">
                  <c:v>9.7219631090780592E-2</c:v>
                </c:pt>
                <c:pt idx="18">
                  <c:v>7.2358353751843296E-2</c:v>
                </c:pt>
                <c:pt idx="19">
                  <c:v>5.2351842947442301E-2</c:v>
                </c:pt>
                <c:pt idx="20">
                  <c:v>4.0853723351300199E-2</c:v>
                </c:pt>
                <c:pt idx="21">
                  <c:v>3.4265403039058298E-2</c:v>
                </c:pt>
                <c:pt idx="22">
                  <c:v>2.6041222056966302E-2</c:v>
                </c:pt>
                <c:pt idx="23">
                  <c:v>1.85374335111484E-2</c:v>
                </c:pt>
              </c:numCache>
            </c:numRef>
          </c:val>
          <c:extLst>
            <c:ext xmlns:c16="http://schemas.microsoft.com/office/drawing/2014/chart" uri="{C3380CC4-5D6E-409C-BE32-E72D297353CC}">
              <c16:uniqueId val="{00000000-A910-4B0C-B97B-476669049126}"/>
            </c:ext>
          </c:extLst>
        </c:ser>
        <c:ser>
          <c:idx val="1"/>
          <c:order val="1"/>
          <c:tx>
            <c:strRef>
              <c:f>'Biel Bienne'!$H$53</c:f>
              <c:strCache>
                <c:ptCount val="1"/>
                <c:pt idx="0">
                  <c:v>2025</c:v>
                </c:pt>
              </c:strCache>
            </c:strRef>
          </c:tx>
          <c:spPr>
            <a:solidFill>
              <a:schemeClr val="bg1">
                <a:lumMod val="65000"/>
              </a:schemeClr>
            </a:solidFill>
            <a:ln>
              <a:noFill/>
            </a:ln>
            <a:effectLst/>
          </c:spPr>
          <c:invertIfNegative val="0"/>
          <c:val>
            <c:numRef>
              <c:f>'Biel Bienne'!$J$53:$AG$53</c:f>
              <c:numCache>
                <c:formatCode>0.0%</c:formatCode>
                <c:ptCount val="24"/>
                <c:pt idx="0">
                  <c:v>3.0000000000000001E-3</c:v>
                </c:pt>
                <c:pt idx="1">
                  <c:v>1E-3</c:v>
                </c:pt>
                <c:pt idx="2">
                  <c:v>0</c:v>
                </c:pt>
                <c:pt idx="3">
                  <c:v>0</c:v>
                </c:pt>
                <c:pt idx="4">
                  <c:v>1E-3</c:v>
                </c:pt>
                <c:pt idx="5">
                  <c:v>1.2E-2</c:v>
                </c:pt>
                <c:pt idx="6">
                  <c:v>4.2999999999999997E-2</c:v>
                </c:pt>
                <c:pt idx="7">
                  <c:v>7.4999999999999997E-2</c:v>
                </c:pt>
                <c:pt idx="8">
                  <c:v>5.9000000000000004E-2</c:v>
                </c:pt>
                <c:pt idx="9">
                  <c:v>4.5999999999999999E-2</c:v>
                </c:pt>
                <c:pt idx="10">
                  <c:v>4.5999999999999999E-2</c:v>
                </c:pt>
                <c:pt idx="11">
                  <c:v>5.0999999999999997E-2</c:v>
                </c:pt>
                <c:pt idx="12">
                  <c:v>6.0999999999999999E-2</c:v>
                </c:pt>
                <c:pt idx="13">
                  <c:v>5.5999999999999994E-2</c:v>
                </c:pt>
                <c:pt idx="14">
                  <c:v>5.7000000000000002E-2</c:v>
                </c:pt>
                <c:pt idx="15">
                  <c:v>6.6000000000000003E-2</c:v>
                </c:pt>
                <c:pt idx="16">
                  <c:v>8.900000000000001E-2</c:v>
                </c:pt>
                <c:pt idx="17">
                  <c:v>0.10199999999999999</c:v>
                </c:pt>
                <c:pt idx="18">
                  <c:v>7.2999999999999995E-2</c:v>
                </c:pt>
                <c:pt idx="19">
                  <c:v>0.05</c:v>
                </c:pt>
                <c:pt idx="20">
                  <c:v>3.7999999999999999E-2</c:v>
                </c:pt>
                <c:pt idx="21">
                  <c:v>3.1E-2</c:v>
                </c:pt>
                <c:pt idx="22">
                  <c:v>2.3E-2</c:v>
                </c:pt>
                <c:pt idx="23">
                  <c:v>1.4999999999999999E-2</c:v>
                </c:pt>
              </c:numCache>
            </c:numRef>
          </c:val>
          <c:extLst>
            <c:ext xmlns:c16="http://schemas.microsoft.com/office/drawing/2014/chart" uri="{C3380CC4-5D6E-409C-BE32-E72D297353CC}">
              <c16:uniqueId val="{00000001-A910-4B0C-B97B-476669049126}"/>
            </c:ext>
          </c:extLst>
        </c:ser>
        <c:dLbls>
          <c:showLegendKey val="0"/>
          <c:showVal val="0"/>
          <c:showCatName val="0"/>
          <c:showSerName val="0"/>
          <c:showPercent val="0"/>
          <c:showBubbleSize val="0"/>
        </c:dLbls>
        <c:gapWidth val="219"/>
        <c:overlap val="-27"/>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16000000000000003"/>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r>
              <a:rPr lang="en-US" baseline="0">
                <a:latin typeface="SBB Light" pitchFamily="2" charset="0"/>
              </a:rPr>
              <a:t>Wochengang (Mo-So) in Prozent</a:t>
            </a:r>
            <a:endParaRPr lang="en-US">
              <a:latin typeface="SBB Light"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SBB Light" pitchFamily="2" charset="0"/>
              <a:ea typeface="+mn-ea"/>
              <a:cs typeface="+mn-cs"/>
            </a:defRPr>
          </a:pPr>
          <a:endParaRPr lang="en-US"/>
        </a:p>
      </c:txPr>
    </c:title>
    <c:autoTitleDeleted val="0"/>
    <c:plotArea>
      <c:layout/>
      <c:barChart>
        <c:barDir val="col"/>
        <c:grouping val="clustered"/>
        <c:varyColors val="0"/>
        <c:ser>
          <c:idx val="0"/>
          <c:order val="0"/>
          <c:tx>
            <c:strRef>
              <c:f>Bern!$H$25</c:f>
              <c:strCache>
                <c:ptCount val="1"/>
                <c:pt idx="0">
                  <c:v>2024</c:v>
                </c:pt>
              </c:strCache>
            </c:strRef>
          </c:tx>
          <c:spPr>
            <a:solidFill>
              <a:schemeClr val="bg1">
                <a:lumMod val="85000"/>
              </a:schemeClr>
            </a:solidFill>
            <a:ln>
              <a:noFill/>
            </a:ln>
            <a:effectLst/>
          </c:spPr>
          <c:invertIfNegative val="0"/>
          <c:cat>
            <c:strRef>
              <c:f>Bern!$J$24:$P$24</c:f>
              <c:strCache>
                <c:ptCount val="7"/>
                <c:pt idx="0">
                  <c:v>Montag</c:v>
                </c:pt>
                <c:pt idx="1">
                  <c:v>Dienstag</c:v>
                </c:pt>
                <c:pt idx="2">
                  <c:v>Mittwoch</c:v>
                </c:pt>
                <c:pt idx="3">
                  <c:v>Donnerstag</c:v>
                </c:pt>
                <c:pt idx="4">
                  <c:v>Freitag</c:v>
                </c:pt>
                <c:pt idx="5">
                  <c:v>Samstag</c:v>
                </c:pt>
                <c:pt idx="6">
                  <c:v>Sonntag</c:v>
                </c:pt>
              </c:strCache>
            </c:strRef>
          </c:cat>
          <c:val>
            <c:numRef>
              <c:f>Bern!$J$25:$P$25</c:f>
              <c:numCache>
                <c:formatCode>0.0%</c:formatCode>
                <c:ptCount val="7"/>
                <c:pt idx="0">
                  <c:v>0.14290527035873601</c:v>
                </c:pt>
                <c:pt idx="1">
                  <c:v>0.15394691683783202</c:v>
                </c:pt>
                <c:pt idx="2">
                  <c:v>0.151453109599404</c:v>
                </c:pt>
                <c:pt idx="3">
                  <c:v>0.156405971403038</c:v>
                </c:pt>
                <c:pt idx="4">
                  <c:v>0.15434244782048501</c:v>
                </c:pt>
                <c:pt idx="5">
                  <c:v>0.13536900049140399</c:v>
                </c:pt>
                <c:pt idx="6">
                  <c:v>0.105577283489101</c:v>
                </c:pt>
              </c:numCache>
            </c:numRef>
          </c:val>
          <c:extLst>
            <c:ext xmlns:c16="http://schemas.microsoft.com/office/drawing/2014/chart" uri="{C3380CC4-5D6E-409C-BE32-E72D297353CC}">
              <c16:uniqueId val="{00000000-031E-4DB8-954D-6E88B5C7056A}"/>
            </c:ext>
          </c:extLst>
        </c:ser>
        <c:ser>
          <c:idx val="1"/>
          <c:order val="1"/>
          <c:tx>
            <c:strRef>
              <c:f>Bern!$H$26</c:f>
              <c:strCache>
                <c:ptCount val="1"/>
                <c:pt idx="0">
                  <c:v>2025</c:v>
                </c:pt>
              </c:strCache>
            </c:strRef>
          </c:tx>
          <c:spPr>
            <a:solidFill>
              <a:schemeClr val="bg1">
                <a:lumMod val="65000"/>
              </a:schemeClr>
            </a:solidFill>
            <a:ln>
              <a:noFill/>
            </a:ln>
            <a:effectLst/>
          </c:spPr>
          <c:invertIfNegative val="0"/>
          <c:val>
            <c:numRef>
              <c:f>Bern!$J$26:$P$26</c:f>
              <c:numCache>
                <c:formatCode>0.0%</c:formatCode>
                <c:ptCount val="7"/>
                <c:pt idx="0">
                  <c:v>0.14099999999999999</c:v>
                </c:pt>
                <c:pt idx="1">
                  <c:v>0.152</c:v>
                </c:pt>
                <c:pt idx="2">
                  <c:v>0.151</c:v>
                </c:pt>
                <c:pt idx="3">
                  <c:v>0.157</c:v>
                </c:pt>
                <c:pt idx="4">
                  <c:v>0.156</c:v>
                </c:pt>
                <c:pt idx="5">
                  <c:v>0.13500000000000001</c:v>
                </c:pt>
                <c:pt idx="6">
                  <c:v>0.10800000000000001</c:v>
                </c:pt>
              </c:numCache>
            </c:numRef>
          </c:val>
          <c:extLst>
            <c:ext xmlns:c16="http://schemas.microsoft.com/office/drawing/2014/chart" uri="{C3380CC4-5D6E-409C-BE32-E72D297353CC}">
              <c16:uniqueId val="{00000001-031E-4DB8-954D-6E88B5C7056A}"/>
            </c:ext>
          </c:extLst>
        </c:ser>
        <c:dLbls>
          <c:showLegendKey val="0"/>
          <c:showVal val="0"/>
          <c:showCatName val="0"/>
          <c:showSerName val="0"/>
          <c:showPercent val="0"/>
          <c:showBubbleSize val="0"/>
        </c:dLbls>
        <c:gapWidth val="219"/>
        <c:overlap val="-30"/>
        <c:axId val="945577184"/>
        <c:axId val="945579344"/>
      </c:barChart>
      <c:catAx>
        <c:axId val="94557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9344"/>
        <c:crosses val="autoZero"/>
        <c:auto val="1"/>
        <c:lblAlgn val="ctr"/>
        <c:lblOffset val="100"/>
        <c:noMultiLvlLbl val="0"/>
      </c:catAx>
      <c:valAx>
        <c:axId val="945579344"/>
        <c:scaling>
          <c:orientation val="minMax"/>
          <c:max val="0.2"/>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BB Light" pitchFamily="2" charset="0"/>
                <a:ea typeface="+mn-ea"/>
                <a:cs typeface="+mn-cs"/>
              </a:defRPr>
            </a:pPr>
            <a:endParaRPr lang="de-DE"/>
          </a:p>
        </c:txPr>
        <c:crossAx val="945577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1.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22.xml"/><Relationship Id="rId1" Type="http://schemas.openxmlformats.org/officeDocument/2006/relationships/chart" Target="../charts/chart21.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24.xml"/><Relationship Id="rId1" Type="http://schemas.openxmlformats.org/officeDocument/2006/relationships/chart" Target="../charts/chart23.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26.xml"/><Relationship Id="rId1" Type="http://schemas.openxmlformats.org/officeDocument/2006/relationships/chart" Target="../charts/chart25.xml"/></Relationships>
</file>

<file path=xl/drawings/_rels/drawing15.xml.rels><?xml version="1.0" encoding="UTF-8" standalone="yes"?>
<Relationships xmlns="http://schemas.openxmlformats.org/package/2006/relationships"><Relationship Id="rId2" Type="http://schemas.openxmlformats.org/officeDocument/2006/relationships/chart" Target="../charts/chart28.xml"/><Relationship Id="rId1" Type="http://schemas.openxmlformats.org/officeDocument/2006/relationships/chart" Target="../charts/chart27.xml"/></Relationships>
</file>

<file path=xl/drawings/_rels/drawing16.xml.rels><?xml version="1.0" encoding="UTF-8" standalone="yes"?>
<Relationships xmlns="http://schemas.openxmlformats.org/package/2006/relationships"><Relationship Id="rId2" Type="http://schemas.openxmlformats.org/officeDocument/2006/relationships/chart" Target="../charts/chart30.xml"/><Relationship Id="rId1" Type="http://schemas.openxmlformats.org/officeDocument/2006/relationships/chart" Target="../charts/chart29.xml"/></Relationships>
</file>

<file path=xl/drawings/_rels/drawing17.xml.rels><?xml version="1.0" encoding="UTF-8" standalone="yes"?>
<Relationships xmlns="http://schemas.openxmlformats.org/package/2006/relationships"><Relationship Id="rId2" Type="http://schemas.openxmlformats.org/officeDocument/2006/relationships/chart" Target="../charts/chart32.xml"/><Relationship Id="rId1" Type="http://schemas.openxmlformats.org/officeDocument/2006/relationships/chart" Target="../charts/chart31.xml"/></Relationships>
</file>

<file path=xl/drawings/_rels/drawing18.xml.rels><?xml version="1.0" encoding="UTF-8" standalone="yes"?>
<Relationships xmlns="http://schemas.openxmlformats.org/package/2006/relationships"><Relationship Id="rId2" Type="http://schemas.openxmlformats.org/officeDocument/2006/relationships/chart" Target="../charts/chart34.xml"/><Relationship Id="rId1" Type="http://schemas.openxmlformats.org/officeDocument/2006/relationships/chart" Target="../charts/chart33.xml"/></Relationships>
</file>

<file path=xl/drawings/_rels/drawing19.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2" Type="http://schemas.openxmlformats.org/officeDocument/2006/relationships/chart" Target="../charts/chart38.xml"/><Relationship Id="rId1" Type="http://schemas.openxmlformats.org/officeDocument/2006/relationships/chart" Target="../charts/chart37.xml"/></Relationships>
</file>

<file path=xl/drawings/_rels/drawing21.xml.rels><?xml version="1.0" encoding="UTF-8" standalone="yes"?>
<Relationships xmlns="http://schemas.openxmlformats.org/package/2006/relationships"><Relationship Id="rId2" Type="http://schemas.openxmlformats.org/officeDocument/2006/relationships/chart" Target="../charts/chart40.xml"/><Relationship Id="rId1" Type="http://schemas.openxmlformats.org/officeDocument/2006/relationships/chart" Target="../charts/chart39.xml"/></Relationships>
</file>

<file path=xl/drawings/_rels/drawing22.xml.rels><?xml version="1.0" encoding="UTF-8" standalone="yes"?>
<Relationships xmlns="http://schemas.openxmlformats.org/package/2006/relationships"><Relationship Id="rId2" Type="http://schemas.openxmlformats.org/officeDocument/2006/relationships/chart" Target="../charts/chart42.xml"/><Relationship Id="rId1" Type="http://schemas.openxmlformats.org/officeDocument/2006/relationships/chart" Target="../charts/chart41.xml"/></Relationships>
</file>

<file path=xl/drawings/_rels/drawing23.xml.rels><?xml version="1.0" encoding="UTF-8" standalone="yes"?>
<Relationships xmlns="http://schemas.openxmlformats.org/package/2006/relationships"><Relationship Id="rId2" Type="http://schemas.openxmlformats.org/officeDocument/2006/relationships/chart" Target="../charts/chart44.xml"/><Relationship Id="rId1" Type="http://schemas.openxmlformats.org/officeDocument/2006/relationships/chart" Target="../charts/chart43.xml"/></Relationships>
</file>

<file path=xl/drawings/_rels/drawing24.xml.rels><?xml version="1.0" encoding="UTF-8" standalone="yes"?>
<Relationships xmlns="http://schemas.openxmlformats.org/package/2006/relationships"><Relationship Id="rId2" Type="http://schemas.openxmlformats.org/officeDocument/2006/relationships/chart" Target="../charts/chart46.xml"/><Relationship Id="rId1" Type="http://schemas.openxmlformats.org/officeDocument/2006/relationships/chart" Target="../charts/chart45.xml"/></Relationships>
</file>

<file path=xl/drawings/_rels/drawing25.xml.rels><?xml version="1.0" encoding="UTF-8" standalone="yes"?>
<Relationships xmlns="http://schemas.openxmlformats.org/package/2006/relationships"><Relationship Id="rId2" Type="http://schemas.openxmlformats.org/officeDocument/2006/relationships/chart" Target="../charts/chart48.xml"/><Relationship Id="rId1" Type="http://schemas.openxmlformats.org/officeDocument/2006/relationships/chart" Target="../charts/chart47.xml"/></Relationships>
</file>

<file path=xl/drawings/_rels/drawing26.xml.rels><?xml version="1.0" encoding="UTF-8" standalone="yes"?>
<Relationships xmlns="http://schemas.openxmlformats.org/package/2006/relationships"><Relationship Id="rId2" Type="http://schemas.openxmlformats.org/officeDocument/2006/relationships/chart" Target="../charts/chart50.xml"/><Relationship Id="rId1" Type="http://schemas.openxmlformats.org/officeDocument/2006/relationships/chart" Target="../charts/chart49.xml"/></Relationships>
</file>

<file path=xl/drawings/_rels/drawing27.xml.rels><?xml version="1.0" encoding="UTF-8" standalone="yes"?>
<Relationships xmlns="http://schemas.openxmlformats.org/package/2006/relationships"><Relationship Id="rId2" Type="http://schemas.openxmlformats.org/officeDocument/2006/relationships/chart" Target="../charts/chart52.xml"/><Relationship Id="rId1" Type="http://schemas.openxmlformats.org/officeDocument/2006/relationships/chart" Target="../charts/chart51.xml"/></Relationships>
</file>

<file path=xl/drawings/_rels/drawing28.xml.rels><?xml version="1.0" encoding="UTF-8" standalone="yes"?>
<Relationships xmlns="http://schemas.openxmlformats.org/package/2006/relationships"><Relationship Id="rId2" Type="http://schemas.openxmlformats.org/officeDocument/2006/relationships/chart" Target="../charts/chart54.xml"/><Relationship Id="rId1" Type="http://schemas.openxmlformats.org/officeDocument/2006/relationships/chart" Target="../charts/chart53.xml"/></Relationships>
</file>

<file path=xl/drawings/_rels/drawing29.xml.rels><?xml version="1.0" encoding="UTF-8" standalone="yes"?>
<Relationships xmlns="http://schemas.openxmlformats.org/package/2006/relationships"><Relationship Id="rId2" Type="http://schemas.openxmlformats.org/officeDocument/2006/relationships/chart" Target="../charts/chart56.xml"/><Relationship Id="rId1" Type="http://schemas.openxmlformats.org/officeDocument/2006/relationships/chart" Target="../charts/chart55.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drawing1.xml><?xml version="1.0" encoding="utf-8"?>
<xdr:wsDr xmlns:xdr="http://schemas.openxmlformats.org/drawingml/2006/spreadsheetDrawing" xmlns:a="http://schemas.openxmlformats.org/drawingml/2006/main">
  <xdr:twoCellAnchor editAs="oneCell">
    <xdr:from>
      <xdr:col>2</xdr:col>
      <xdr:colOff>5591175</xdr:colOff>
      <xdr:row>1</xdr:row>
      <xdr:rowOff>219077</xdr:rowOff>
    </xdr:from>
    <xdr:to>
      <xdr:col>2</xdr:col>
      <xdr:colOff>7708786</xdr:colOff>
      <xdr:row>2</xdr:row>
      <xdr:rowOff>212492</xdr:rowOff>
    </xdr:to>
    <xdr:pic>
      <xdr:nvPicPr>
        <xdr:cNvPr id="3" name="Grafik 2">
          <a:extLst>
            <a:ext uri="{FF2B5EF4-FFF2-40B4-BE49-F238E27FC236}">
              <a16:creationId xmlns:a16="http://schemas.microsoft.com/office/drawing/2014/main" id="{2EA53C1B-A0B9-7111-F2C0-1B04562934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20025" y="314327"/>
          <a:ext cx="2117611" cy="22201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9F4DC5E0-B8FD-412A-BA02-0682088824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6189AA13-0CD3-476A-9D38-DA5479DE70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8D43BF9F-3028-4497-A152-5C8545DE9C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74CAFA4D-1AE6-44F6-B41A-2E13A5FFAF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8449150C-50B0-4F78-9274-4E173D21DE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D5A49A7B-356D-44F1-8C85-F58162E309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3D61E66B-2F69-4EFD-9E62-1AFDE6ED15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6C5F24A1-937B-4EA7-B65B-4DA28AF010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25C80EDC-DA55-4BAC-9079-988DC96D43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FF1304CA-FA33-4275-8E15-066DCD4DA2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98EA4F3A-4537-4B43-B8E9-537F6B26D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CAD9A002-627F-474E-B794-3924B800C3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19231995-2CDF-4B6A-97F3-EFDC464C63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AEE4F17E-68E7-4BF5-9AA0-B24396F27C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D5B7F396-1E26-49ED-9408-3C2493AA26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CB0C9E78-38E1-46C8-BE6B-F20A30E875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BFA80811-EFC5-4C1B-8CA6-3204B46B3F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CCB3DD28-9505-44DE-A8A8-E4F3FF6C31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4EF157FB-565D-43F5-9679-0A44709835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07A6DF6B-2CF1-4D0C-AD11-EAAC668A21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8E279EFD-AFFD-4F8E-9319-A2CCA61890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D48E6165-9F8D-4F6E-8AA4-171183B99F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7FF42D23-D9B6-4273-AD92-E97396CBBC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A1076887-A199-42E5-935A-697A103A62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81C49E03-AC8E-4AD0-81F4-AA82358720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FE71D4F7-9931-4CF1-BAD5-695F042C47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653F8453-B259-4A4D-BB95-C49375BBF5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6E7349E9-C050-4F73-9434-F6738807CE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48DAD069-EDF1-4850-B629-39DA455021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C9301281-217D-47F7-AAF0-469DDFB5EF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A6FE71A7-289D-4B3E-A125-2E05E2B400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86738B1A-711D-4AE5-A41D-A61E86C662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CE753DE7-CB7F-470F-943B-2FB9444E58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49A87146-0872-426F-AF81-18000F0002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7D6D91D8-F809-4A47-A05A-89594D2860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ABD2314C-0864-489A-8D7E-1A420E4D11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804CE579-77AC-4969-9F68-9FE3BABB2B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A98AFE79-D536-4C6C-A8E2-BCBDC57D9E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065A6FB6-33BC-4381-B0E3-1EC082F53E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27</xdr:row>
      <xdr:rowOff>28574</xdr:rowOff>
    </xdr:from>
    <xdr:to>
      <xdr:col>6</xdr:col>
      <xdr:colOff>957619</xdr:colOff>
      <xdr:row>51</xdr:row>
      <xdr:rowOff>133349</xdr:rowOff>
    </xdr:to>
    <xdr:graphicFrame macro="">
      <xdr:nvGraphicFramePr>
        <xdr:cNvPr id="3" name="Diagramm 2">
          <a:extLst>
            <a:ext uri="{FF2B5EF4-FFF2-40B4-BE49-F238E27FC236}">
              <a16:creationId xmlns:a16="http://schemas.microsoft.com/office/drawing/2014/main" id="{D4A4283A-052B-448A-A9FC-C4F05E1D40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CA9978FA-37E4-463C-A0B4-D285650859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27</xdr:row>
      <xdr:rowOff>28574</xdr:rowOff>
    </xdr:from>
    <xdr:to>
      <xdr:col>6</xdr:col>
      <xdr:colOff>957619</xdr:colOff>
      <xdr:row>51</xdr:row>
      <xdr:rowOff>133349</xdr:rowOff>
    </xdr:to>
    <xdr:graphicFrame macro="">
      <xdr:nvGraphicFramePr>
        <xdr:cNvPr id="3" name="Diagramm 2">
          <a:extLst>
            <a:ext uri="{FF2B5EF4-FFF2-40B4-BE49-F238E27FC236}">
              <a16:creationId xmlns:a16="http://schemas.microsoft.com/office/drawing/2014/main" id="{D5C71E51-8B9A-41D6-AB30-35A75B50B6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AC1A699F-DB77-48B7-9F29-E4DC200A2F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F9D5A585-CE79-4D4C-8445-A77D7513D8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72C53063-5B79-4FBD-9713-3D007E00D2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0C48DE0F-E0D5-46B5-B270-B355EDDF75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C0472CB6-A61B-4FAC-970C-FC7826FBBB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B82021B4-A619-4300-BA61-FBD638A740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EB441F42-5631-422F-9E2E-FACB94079E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226D2397-A727-4491-9861-A786CE79EB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9E46A4A0-D90F-417C-AA77-A6BE86C37B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BFB74F25-EEB2-4632-9867-C9813A774D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9CFDE58A-9321-4126-B1AB-A462ED21BB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CEBC383D-E3A0-4AFE-BF86-BBC0EE708D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33619</xdr:colOff>
      <xdr:row>4</xdr:row>
      <xdr:rowOff>33576</xdr:rowOff>
    </xdr:from>
    <xdr:to>
      <xdr:col>6</xdr:col>
      <xdr:colOff>957619</xdr:colOff>
      <xdr:row>25</xdr:row>
      <xdr:rowOff>95250</xdr:rowOff>
    </xdr:to>
    <xdr:graphicFrame macro="">
      <xdr:nvGraphicFramePr>
        <xdr:cNvPr id="2" name="Diagramm 1">
          <a:extLst>
            <a:ext uri="{FF2B5EF4-FFF2-40B4-BE49-F238E27FC236}">
              <a16:creationId xmlns:a16="http://schemas.microsoft.com/office/drawing/2014/main" id="{ADF7B768-19E3-4AAB-AAAB-4F06FB26A6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33619</xdr:colOff>
      <xdr:row>28</xdr:row>
      <xdr:rowOff>28574</xdr:rowOff>
    </xdr:from>
    <xdr:to>
      <xdr:col>6</xdr:col>
      <xdr:colOff>957619</xdr:colOff>
      <xdr:row>52</xdr:row>
      <xdr:rowOff>133349</xdr:rowOff>
    </xdr:to>
    <xdr:graphicFrame macro="">
      <xdr:nvGraphicFramePr>
        <xdr:cNvPr id="3" name="Diagramm 2">
          <a:extLst>
            <a:ext uri="{FF2B5EF4-FFF2-40B4-BE49-F238E27FC236}">
              <a16:creationId xmlns:a16="http://schemas.microsoft.com/office/drawing/2014/main" id="{5B6F97AE-2861-4D59-8155-301435F53F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24DFCFD-99B1-4F11-8178-8183E493AC40}" name="tlData" displayName="tlData" ref="A1:V57" totalsRowShown="0" dataDxfId="98" headerRowCellStyle="Standard 2">
  <autoFilter ref="A1:V57" xr:uid="{6D2E4E67-0934-48E2-9987-6CF876FF0562}"/>
  <tableColumns count="22">
    <tableColumn id="2" xr3:uid="{8D355426-1CFE-4A52-B75A-929F59B6E16E}" name="Bahnhof_Gare_Stazione" dataDxfId="97"/>
    <tableColumn id="3" xr3:uid="{0F158D54-AB2B-45CE-906C-9AFE094BE0B5}" name="Einheit" dataDxfId="96"/>
    <tableColumn id="4" xr3:uid="{6F8AE281-287E-48FE-B603-C6E4998B9C98}" name="Unité" dataDxfId="95" dataCellStyle="Standard 2"/>
    <tableColumn id="5" xr3:uid="{F6499530-BE39-4C74-B969-86365131BDFB}" name="Unità" dataDxfId="94" dataCellStyle="Standard 2"/>
    <tableColumn id="6" xr3:uid="{2026C564-68D1-4018-B456-4E884A804CEC}" name="Unit" dataDxfId="93" dataCellStyle="Standard 2"/>
    <tableColumn id="7" xr3:uid="{D2E40318-06A2-4C65-B4B9-9B626C632947}" name="2013" dataDxfId="92"/>
    <tableColumn id="8" xr3:uid="{51170A51-FECE-492A-9FDD-060531C748C1}" name="2014" dataDxfId="91" dataCellStyle="Standard 2"/>
    <tableColumn id="9" xr3:uid="{DD7D2A6B-32C1-4180-9141-BAC8C8FF890B}" name="2015" dataDxfId="90" dataCellStyle="Standard 2"/>
    <tableColumn id="10" xr3:uid="{12941856-0CFC-47DE-ABFB-3439E51495EB}" name="2016" dataDxfId="89" dataCellStyle="Standard 2"/>
    <tableColumn id="11" xr3:uid="{BE7ABF03-99C2-4C78-8127-182255253E61}" name="2017" dataDxfId="88" dataCellStyle="Standard 2"/>
    <tableColumn id="12" xr3:uid="{2AE8B973-131E-4CF5-A873-B204E42C78B2}" name="2018" dataDxfId="87" dataCellStyle="Standard 2"/>
    <tableColumn id="13" xr3:uid="{34493C75-08A8-41C9-87A8-DA2ACA99BDE1}" name="2019" dataDxfId="86" dataCellStyle="Standard 2"/>
    <tableColumn id="14" xr3:uid="{0CED6EA2-7D2C-49A1-81D6-42823C764545}" name="2020" dataDxfId="85" dataCellStyle="Standard 2"/>
    <tableColumn id="1" xr3:uid="{99FC470C-8D4C-4C5D-93D3-0465D9D651C6}" name="2021" dataDxfId="84" dataCellStyle="Standard 2"/>
    <tableColumn id="19" xr3:uid="{FFFCB7B2-D134-4D38-BEAB-213AF00C2002}" name="2022" dataDxfId="83" dataCellStyle="Standard 2"/>
    <tableColumn id="20" xr3:uid="{EDEF591A-6A6C-4016-8D42-1E3B230E743D}" name="2023" dataDxfId="82" dataCellStyle="Standard 2"/>
    <tableColumn id="22" xr3:uid="{023BDB36-BD18-4389-8C62-C360F59B0DD4}" name="2024" dataDxfId="81" dataCellStyle="Standard 2"/>
    <tableColumn id="21" xr3:uid="{F5246238-8112-4247-850C-BCF63533986C}" name="2025" dataDxfId="80" dataCellStyle="Standard 2"/>
    <tableColumn id="15" xr3:uid="{F809D4E5-3419-405E-898A-0C93DDF6FD73}" name="Bemerkungen" dataDxfId="79" dataCellStyle="Standard 2"/>
    <tableColumn id="16" xr3:uid="{63929138-5C49-4297-A764-A87D8B77C0B1}" name="Remarques" dataDxfId="78" dataCellStyle="Standard 2"/>
    <tableColumn id="17" xr3:uid="{C16346C0-58B2-4A00-9506-9AD515200E0A}" name="Note" dataDxfId="77" dataCellStyle="Standard 2"/>
    <tableColumn id="18" xr3:uid="{1B650481-EDB3-46BC-BAAE-5B571AD9583E}" name="Remarks" dataDxfId="76" dataCellStyle="Standard 2"/>
  </tableColumns>
  <tableStyleInfo name="Frequenzen"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95C2B03-C043-4625-9898-F555617F6545}" name="tlTagesgang" displayName="tlTagesgang" ref="A1:Z57" totalsRowShown="0" headerRowDxfId="75" dataDxfId="74" headerRowCellStyle="Standard 2">
  <autoFilter ref="A1:Z57" xr:uid="{D95C2B03-C043-4625-9898-F555617F6545}"/>
  <sortState xmlns:xlrd2="http://schemas.microsoft.com/office/spreadsheetml/2017/richdata2" ref="A2:Z57">
    <sortCondition ref="B2:B57"/>
    <sortCondition ref="A2:A57"/>
  </sortState>
  <tableColumns count="26">
    <tableColumn id="1" xr3:uid="{D13F4E8D-4A8D-4E7F-9C4A-8E1D7854B6CD}" name="Jahr_Annee_Anno_Year" dataDxfId="73"/>
    <tableColumn id="2" xr3:uid="{1C3B8128-0A62-4E00-A4B4-3422871DBF0A}" name="Bahnhof_Gare_Stazione_Station" dataDxfId="72"/>
    <tableColumn id="3" xr3:uid="{DD9288F1-70F6-433E-A5FF-2A9DF5FCF152}" name="0" dataDxfId="71"/>
    <tableColumn id="4" xr3:uid="{19B0CDF6-3FF3-42B8-8EDD-67352ECD02E1}" name="1" dataDxfId="70"/>
    <tableColumn id="5" xr3:uid="{ECD88D8D-1531-4A08-9037-D55D9328EEA5}" name="2" dataDxfId="69"/>
    <tableColumn id="6" xr3:uid="{30463AA7-210F-4D59-95A7-003FBE49E1C9}" name="3" dataDxfId="68"/>
    <tableColumn id="7" xr3:uid="{51246218-164D-44A1-B42D-1A3E0DAA5937}" name="4" dataDxfId="67"/>
    <tableColumn id="8" xr3:uid="{D6C67288-B21C-424C-A224-DE263FC8D798}" name="5" dataDxfId="66"/>
    <tableColumn id="9" xr3:uid="{48C13C2A-B74F-4025-BAD4-095BF80F1E2A}" name="6" dataDxfId="65"/>
    <tableColumn id="10" xr3:uid="{97DB1EF5-675B-4BD7-AB65-94857B8C9CA5}" name="7" dataDxfId="64"/>
    <tableColumn id="11" xr3:uid="{AB16211F-C63B-4030-9B90-377AC2995B98}" name="8" dataDxfId="63"/>
    <tableColumn id="12" xr3:uid="{C1C70DD1-4764-484B-83A2-20F7421ADA40}" name="9" dataDxfId="62"/>
    <tableColumn id="13" xr3:uid="{E0F9C11F-5352-4509-B67F-17CD7AB80729}" name="10" dataDxfId="61"/>
    <tableColumn id="14" xr3:uid="{1B6C65F5-4410-446F-BE5C-9EC23C372B9C}" name="11" dataDxfId="60"/>
    <tableColumn id="15" xr3:uid="{8EE05505-4C94-4BA4-A634-21716D335EAE}" name="12" dataDxfId="59"/>
    <tableColumn id="16" xr3:uid="{020C475E-BB9E-4B6D-9874-C7EB1D980288}" name="13" dataDxfId="58"/>
    <tableColumn id="17" xr3:uid="{99D4115B-65BC-4292-9B75-3C46352A76D4}" name="14" dataDxfId="57"/>
    <tableColumn id="18" xr3:uid="{1C45874D-C776-446E-B0C6-DA9F5CDFC6AE}" name="15" dataDxfId="56"/>
    <tableColumn id="19" xr3:uid="{75C8C30B-A9CA-4519-BBEE-BACDB6CB62FB}" name="16" dataDxfId="55"/>
    <tableColumn id="20" xr3:uid="{D31413F2-D1F8-41A2-86C6-3E4C3C45D1EA}" name="17" dataDxfId="54"/>
    <tableColumn id="21" xr3:uid="{3193327B-197B-47A1-89B8-D534B0A20401}" name="18" dataDxfId="53"/>
    <tableColumn id="22" xr3:uid="{AB6F0C0C-ABC5-4D57-AFA7-F661A9FEBA84}" name="19" dataDxfId="52"/>
    <tableColumn id="23" xr3:uid="{AB85CC63-1131-4984-BAD9-3A8F23BC9749}" name="20" dataDxfId="51"/>
    <tableColumn id="24" xr3:uid="{00E61A07-3A2A-4D63-AD1F-66314F444386}" name="21" dataDxfId="50"/>
    <tableColumn id="25" xr3:uid="{989DD4BE-B117-4D48-AEA8-10AD68DB691A}" name="22" dataDxfId="49"/>
    <tableColumn id="26" xr3:uid="{6A8D9C81-F0EA-445C-A619-895D0E9B3B01}" name="23" dataDxfId="48"/>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894AE1F-18BC-40EE-9913-381EEEF64A0D}" name="tlWochengang" displayName="tlWochengang" ref="A1:I57" totalsRowShown="0" headerRowDxfId="47" dataDxfId="46" headerRowCellStyle="Standard 2">
  <autoFilter ref="A1:I57" xr:uid="{1894AE1F-18BC-40EE-9913-381EEEF64A0D}"/>
  <sortState xmlns:xlrd2="http://schemas.microsoft.com/office/spreadsheetml/2017/richdata2" ref="A2:I57">
    <sortCondition ref="B2:B57"/>
    <sortCondition ref="A2:A57"/>
  </sortState>
  <tableColumns count="9">
    <tableColumn id="1" xr3:uid="{98E6AC88-1022-458B-87A7-EDCFE4733C88}" name="Jahr_Annee_Anno_Year" dataDxfId="45"/>
    <tableColumn id="2" xr3:uid="{623D6F3C-C049-4BF5-B1D6-BE051CC8EFE2}" name="Bahnhof_Gare_Stazione_Station" dataDxfId="44"/>
    <tableColumn id="3" xr3:uid="{A4C9DF1B-D4B3-42A5-B39D-FEA8CCF3485E}" name="Mo_Lun_Lun_Mo" dataDxfId="43"/>
    <tableColumn id="4" xr3:uid="{F1DFF18E-2AD2-4AA6-AE63-0703F9F9854F}" name="Di_Mar_Mar_Tu" dataDxfId="42"/>
    <tableColumn id="5" xr3:uid="{BD2B3EBA-F646-4C8B-B6E7-425900F755E8}" name="Mi_Mer_Mer_We" dataDxfId="41"/>
    <tableColumn id="6" xr3:uid="{912CD03C-792B-4B02-A4A9-5D637D89D4AE}" name="Do_Jeu_Gio_Th" dataDxfId="40"/>
    <tableColumn id="7" xr3:uid="{3E0821EB-32B2-42B9-A894-6D0B5BD8EB1A}" name="Fr_Ven_Ven_Fr" dataDxfId="39"/>
    <tableColumn id="8" xr3:uid="{81696A02-2DD1-457F-9464-C35B72288615}" name="Sa_Sam_Sab_Sa" dataDxfId="38"/>
    <tableColumn id="9" xr3:uid="{E73DE08C-96D3-4214-931F-3023FEF616F9}" name="So_Dim_Dom_Su" dataDxfId="37"/>
  </tableColumns>
  <tableStyleInfo showFirstColumn="0" showLastColumn="0" showRowStripes="1" showColumnStripes="0"/>
</table>
</file>

<file path=xl/theme/theme1.xml><?xml version="1.0" encoding="utf-8"?>
<a:theme xmlns:a="http://schemas.openxmlformats.org/drawingml/2006/main" name="Office">
  <a:themeElements>
    <a:clrScheme name="Benutzerdefiniert 1">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hyperlink" Target="https://reporting.sbb.ch/en/stations?highlighted=ac0cc8146b1cce750ced69953d7a6f79&amp;years=0,1,4,5,6,7&amp;scroll=&#4388;" TargetMode="External"/><Relationship Id="rId13" Type="http://schemas.openxmlformats.org/officeDocument/2006/relationships/printerSettings" Target="../printerSettings/printerSettings2.bin"/><Relationship Id="rId3" Type="http://schemas.openxmlformats.org/officeDocument/2006/relationships/hyperlink" Target="mailto:stat@ffs.ch" TargetMode="External"/><Relationship Id="rId7" Type="http://schemas.openxmlformats.org/officeDocument/2006/relationships/hyperlink" Target="https://reporting.sbb.ch/it/stazioni?highlighted=ac0cc8146b1cce750ced69953d7a6f79" TargetMode="External"/><Relationship Id="rId12" Type="http://schemas.openxmlformats.org/officeDocument/2006/relationships/hyperlink" Target="https://data.opentransportdata.swiss/en/dataset/service-points-full" TargetMode="External"/><Relationship Id="rId2" Type="http://schemas.openxmlformats.org/officeDocument/2006/relationships/hyperlink" Target="mailto:stat@cff.ch" TargetMode="External"/><Relationship Id="rId1" Type="http://schemas.openxmlformats.org/officeDocument/2006/relationships/hyperlink" Target="mailto:stat@sbb.ch" TargetMode="External"/><Relationship Id="rId6" Type="http://schemas.openxmlformats.org/officeDocument/2006/relationships/hyperlink" Target="https://reporting.sbb.ch/fr/gares?highlighted=ac0cc8146b1cce750ced69953d7a6f79" TargetMode="External"/><Relationship Id="rId11" Type="http://schemas.openxmlformats.org/officeDocument/2006/relationships/hyperlink" Target="https://data.opentransportdata.swiss/it/dataset/service-points-full" TargetMode="External"/><Relationship Id="rId5" Type="http://schemas.openxmlformats.org/officeDocument/2006/relationships/hyperlink" Target="https://reporting.sbb.ch/bahnhoefe?highlighted=ac0cc8146b1cce750ced69953d7a6f79" TargetMode="External"/><Relationship Id="rId10" Type="http://schemas.openxmlformats.org/officeDocument/2006/relationships/hyperlink" Target="https://data.opentransportdata.swiss/fr/dataset/service-points-full" TargetMode="External"/><Relationship Id="rId4" Type="http://schemas.openxmlformats.org/officeDocument/2006/relationships/hyperlink" Target="mailto:stat@sbb.ch" TargetMode="External"/><Relationship Id="rId9" Type="http://schemas.openxmlformats.org/officeDocument/2006/relationships/hyperlink" Target="https://data.opentransportdata.swiss/dataset/service-points-full" TargetMode="External"/><Relationship Id="rId14"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09A70-89E2-4CF9-94E1-5A44BB594077}">
  <sheetPr>
    <tabColor rgb="FFC60018"/>
  </sheetPr>
  <dimension ref="A1:V85"/>
  <sheetViews>
    <sheetView showGridLines="0" zoomScaleNormal="100" workbookViewId="0"/>
  </sheetViews>
  <sheetFormatPr baseColWidth="10" defaultColWidth="11.42578125" defaultRowHeight="12.75" x14ac:dyDescent="0.2"/>
  <cols>
    <col min="1" max="1" width="27.7109375" bestFit="1" customWidth="1"/>
    <col min="2" max="2" width="14.7109375" bestFit="1" customWidth="1"/>
    <col min="3" max="3" width="16.28515625" bestFit="1" customWidth="1"/>
    <col min="4" max="4" width="19.7109375" bestFit="1" customWidth="1"/>
    <col min="5" max="5" width="19.28515625" bestFit="1" customWidth="1"/>
    <col min="6" max="18" width="14.7109375" customWidth="1"/>
    <col min="19" max="22" width="33.7109375" customWidth="1"/>
  </cols>
  <sheetData>
    <row r="1" spans="1:22" s="29" customFormat="1" ht="26.1" customHeight="1" x14ac:dyDescent="0.25">
      <c r="A1" s="27" t="s">
        <v>0</v>
      </c>
      <c r="B1" s="27" t="s">
        <v>12</v>
      </c>
      <c r="C1" s="27" t="s">
        <v>13</v>
      </c>
      <c r="D1" s="27" t="s">
        <v>14</v>
      </c>
      <c r="E1" s="27" t="s">
        <v>15</v>
      </c>
      <c r="F1" s="28" t="s">
        <v>1</v>
      </c>
      <c r="G1" s="28" t="s">
        <v>2</v>
      </c>
      <c r="H1" s="28" t="s">
        <v>3</v>
      </c>
      <c r="I1" s="28" t="s">
        <v>4</v>
      </c>
      <c r="J1" s="28" t="s">
        <v>5</v>
      </c>
      <c r="K1" s="28" t="s">
        <v>6</v>
      </c>
      <c r="L1" s="28" t="s">
        <v>7</v>
      </c>
      <c r="M1" s="28" t="s">
        <v>8</v>
      </c>
      <c r="N1" s="28" t="s">
        <v>9</v>
      </c>
      <c r="O1" s="28" t="s">
        <v>10</v>
      </c>
      <c r="P1" s="28" t="s">
        <v>11</v>
      </c>
      <c r="Q1" s="28" t="s">
        <v>167</v>
      </c>
      <c r="R1" s="28" t="s">
        <v>244</v>
      </c>
      <c r="S1" s="27" t="s">
        <v>16</v>
      </c>
      <c r="T1" s="27" t="s">
        <v>17</v>
      </c>
      <c r="U1" s="27" t="s">
        <v>18</v>
      </c>
      <c r="V1" s="27" t="s">
        <v>19</v>
      </c>
    </row>
    <row r="2" spans="1:22" s="29" customFormat="1" ht="30" customHeight="1" x14ac:dyDescent="0.25">
      <c r="A2" s="30" t="s">
        <v>121</v>
      </c>
      <c r="B2" s="32" t="s">
        <v>24</v>
      </c>
      <c r="C2" s="32" t="s">
        <v>25</v>
      </c>
      <c r="D2" s="32" t="s">
        <v>22</v>
      </c>
      <c r="E2" s="32" t="s">
        <v>26</v>
      </c>
      <c r="F2" s="31" t="s">
        <v>246</v>
      </c>
      <c r="G2" s="31" t="s">
        <v>246</v>
      </c>
      <c r="H2" s="31">
        <v>63100</v>
      </c>
      <c r="I2" s="31">
        <v>64200</v>
      </c>
      <c r="J2" s="31">
        <v>64400</v>
      </c>
      <c r="K2" s="31">
        <v>63900</v>
      </c>
      <c r="L2" s="31">
        <v>68300</v>
      </c>
      <c r="M2" s="31">
        <v>50200</v>
      </c>
      <c r="N2" s="31">
        <v>51900</v>
      </c>
      <c r="O2" s="31">
        <v>61700</v>
      </c>
      <c r="P2" s="31">
        <v>68200</v>
      </c>
      <c r="Q2" s="31">
        <v>70400</v>
      </c>
      <c r="R2" s="31">
        <v>69300</v>
      </c>
      <c r="S2" s="30"/>
      <c r="T2" s="30"/>
      <c r="U2" s="30"/>
      <c r="V2" s="30"/>
    </row>
    <row r="3" spans="1:22" s="29" customFormat="1" ht="30" customHeight="1" x14ac:dyDescent="0.25">
      <c r="A3" s="30" t="s">
        <v>121</v>
      </c>
      <c r="B3" s="32" t="s">
        <v>20</v>
      </c>
      <c r="C3" s="32" t="s">
        <v>21</v>
      </c>
      <c r="D3" s="32" t="s">
        <v>235</v>
      </c>
      <c r="E3" s="32" t="s">
        <v>23</v>
      </c>
      <c r="F3" s="31" t="s">
        <v>246</v>
      </c>
      <c r="G3" s="31" t="s">
        <v>246</v>
      </c>
      <c r="H3" s="31">
        <v>70700</v>
      </c>
      <c r="I3" s="31">
        <v>72400</v>
      </c>
      <c r="J3" s="31">
        <v>72800</v>
      </c>
      <c r="K3" s="31">
        <v>72100</v>
      </c>
      <c r="L3" s="31">
        <v>76000</v>
      </c>
      <c r="M3" s="31">
        <v>56600</v>
      </c>
      <c r="N3" s="31">
        <v>58000</v>
      </c>
      <c r="O3" s="31">
        <v>68700</v>
      </c>
      <c r="P3" s="31">
        <v>76500</v>
      </c>
      <c r="Q3" s="31">
        <v>78600</v>
      </c>
      <c r="R3" s="31">
        <v>78500</v>
      </c>
      <c r="S3" s="30"/>
      <c r="T3" s="30"/>
      <c r="U3" s="30"/>
      <c r="V3" s="30"/>
    </row>
    <row r="4" spans="1:22" s="29" customFormat="1" ht="30" customHeight="1" x14ac:dyDescent="0.25">
      <c r="A4" s="30" t="s">
        <v>122</v>
      </c>
      <c r="B4" s="32" t="s">
        <v>24</v>
      </c>
      <c r="C4" s="32" t="s">
        <v>25</v>
      </c>
      <c r="D4" s="32" t="s">
        <v>22</v>
      </c>
      <c r="E4" s="32" t="s">
        <v>26</v>
      </c>
      <c r="F4" s="31" t="s">
        <v>246</v>
      </c>
      <c r="G4" s="31" t="s">
        <v>246</v>
      </c>
      <c r="H4" s="31">
        <v>57000</v>
      </c>
      <c r="I4" s="31">
        <v>57200</v>
      </c>
      <c r="J4" s="31">
        <v>58100</v>
      </c>
      <c r="K4" s="31">
        <v>56400</v>
      </c>
      <c r="L4" s="31">
        <v>55600</v>
      </c>
      <c r="M4" s="31">
        <v>42100</v>
      </c>
      <c r="N4" s="31">
        <v>41900</v>
      </c>
      <c r="O4" s="31">
        <v>49600</v>
      </c>
      <c r="P4" s="31">
        <v>55400</v>
      </c>
      <c r="Q4" s="31">
        <v>52200</v>
      </c>
      <c r="R4" s="31">
        <v>53400</v>
      </c>
      <c r="S4" s="30"/>
      <c r="T4" s="30"/>
      <c r="U4" s="30"/>
      <c r="V4" s="30"/>
    </row>
    <row r="5" spans="1:22" s="29" customFormat="1" ht="30" customHeight="1" x14ac:dyDescent="0.25">
      <c r="A5" s="30" t="s">
        <v>122</v>
      </c>
      <c r="B5" s="32" t="s">
        <v>20</v>
      </c>
      <c r="C5" s="32" t="s">
        <v>21</v>
      </c>
      <c r="D5" s="32" t="s">
        <v>235</v>
      </c>
      <c r="E5" s="32" t="s">
        <v>23</v>
      </c>
      <c r="F5" s="31" t="s">
        <v>246</v>
      </c>
      <c r="G5" s="31" t="s">
        <v>246</v>
      </c>
      <c r="H5" s="31">
        <v>62700</v>
      </c>
      <c r="I5" s="31">
        <v>62700</v>
      </c>
      <c r="J5" s="31">
        <v>62800</v>
      </c>
      <c r="K5" s="31">
        <v>61300</v>
      </c>
      <c r="L5" s="31">
        <v>60300</v>
      </c>
      <c r="M5" s="31">
        <v>45700</v>
      </c>
      <c r="N5" s="31">
        <v>44700</v>
      </c>
      <c r="O5" s="31">
        <v>52500</v>
      </c>
      <c r="P5" s="31">
        <v>58000</v>
      </c>
      <c r="Q5" s="31">
        <v>55400</v>
      </c>
      <c r="R5" s="31">
        <v>57300</v>
      </c>
      <c r="S5" s="30"/>
      <c r="T5" s="30"/>
      <c r="U5" s="30"/>
      <c r="V5" s="30"/>
    </row>
    <row r="6" spans="1:22" s="29" customFormat="1" ht="30" customHeight="1" x14ac:dyDescent="0.25">
      <c r="A6" s="30" t="s">
        <v>126</v>
      </c>
      <c r="B6" s="32" t="s">
        <v>24</v>
      </c>
      <c r="C6" s="32" t="s">
        <v>25</v>
      </c>
      <c r="D6" s="32" t="s">
        <v>22</v>
      </c>
      <c r="E6" s="32" t="s">
        <v>26</v>
      </c>
      <c r="F6" s="31" t="s">
        <v>246</v>
      </c>
      <c r="G6" s="31" t="s">
        <v>246</v>
      </c>
      <c r="H6" s="31">
        <v>126400</v>
      </c>
      <c r="I6" s="31">
        <v>126400</v>
      </c>
      <c r="J6" s="31">
        <v>124200</v>
      </c>
      <c r="K6" s="31">
        <v>125800</v>
      </c>
      <c r="L6" s="31">
        <v>128400</v>
      </c>
      <c r="M6" s="31">
        <v>86100</v>
      </c>
      <c r="N6" s="31">
        <v>91700</v>
      </c>
      <c r="O6" s="31">
        <v>119800</v>
      </c>
      <c r="P6" s="31">
        <v>134900</v>
      </c>
      <c r="Q6" s="31">
        <v>135500</v>
      </c>
      <c r="R6" s="31">
        <v>136200</v>
      </c>
      <c r="S6" s="30"/>
      <c r="T6" s="30"/>
      <c r="U6" s="30"/>
      <c r="V6" s="30"/>
    </row>
    <row r="7" spans="1:22" s="29" customFormat="1" ht="30" customHeight="1" x14ac:dyDescent="0.25">
      <c r="A7" s="30" t="s">
        <v>126</v>
      </c>
      <c r="B7" s="32" t="s">
        <v>20</v>
      </c>
      <c r="C7" s="32" t="s">
        <v>21</v>
      </c>
      <c r="D7" s="32" t="s">
        <v>235</v>
      </c>
      <c r="E7" s="32" t="s">
        <v>23</v>
      </c>
      <c r="F7" s="31">
        <v>134000</v>
      </c>
      <c r="G7" s="31">
        <v>135000</v>
      </c>
      <c r="H7" s="31">
        <v>134500</v>
      </c>
      <c r="I7" s="31">
        <v>135400</v>
      </c>
      <c r="J7" s="31">
        <v>132900</v>
      </c>
      <c r="K7" s="31">
        <v>134000</v>
      </c>
      <c r="L7" s="31">
        <v>136200</v>
      </c>
      <c r="M7" s="31">
        <v>92400</v>
      </c>
      <c r="N7" s="31">
        <v>95700</v>
      </c>
      <c r="O7" s="31">
        <v>124000</v>
      </c>
      <c r="P7" s="31">
        <v>140400</v>
      </c>
      <c r="Q7" s="31">
        <v>140900</v>
      </c>
      <c r="R7" s="31">
        <v>141800</v>
      </c>
      <c r="S7" s="30"/>
      <c r="T7" s="30"/>
      <c r="U7" s="30"/>
      <c r="V7" s="30"/>
    </row>
    <row r="8" spans="1:22" s="29" customFormat="1" ht="30" customHeight="1" x14ac:dyDescent="0.25">
      <c r="A8" s="30" t="s">
        <v>123</v>
      </c>
      <c r="B8" s="32" t="s">
        <v>24</v>
      </c>
      <c r="C8" s="32" t="s">
        <v>25</v>
      </c>
      <c r="D8" s="32" t="s">
        <v>22</v>
      </c>
      <c r="E8" s="32" t="s">
        <v>26</v>
      </c>
      <c r="F8" s="31" t="s">
        <v>246</v>
      </c>
      <c r="G8" s="31" t="s">
        <v>246</v>
      </c>
      <c r="H8" s="31" t="s">
        <v>246</v>
      </c>
      <c r="I8" s="31" t="s">
        <v>246</v>
      </c>
      <c r="J8" s="31">
        <v>13600</v>
      </c>
      <c r="K8" s="31">
        <v>13700</v>
      </c>
      <c r="L8" s="31">
        <v>14500</v>
      </c>
      <c r="M8" s="31">
        <v>11000</v>
      </c>
      <c r="N8" s="31">
        <v>11700</v>
      </c>
      <c r="O8" s="31">
        <v>13600</v>
      </c>
      <c r="P8" s="31">
        <v>14900</v>
      </c>
      <c r="Q8" s="31">
        <v>15200</v>
      </c>
      <c r="R8" s="31">
        <v>16200</v>
      </c>
      <c r="S8" s="30"/>
      <c r="T8" s="30"/>
      <c r="U8" s="30"/>
      <c r="V8" s="30"/>
    </row>
    <row r="9" spans="1:22" s="29" customFormat="1" ht="30" customHeight="1" x14ac:dyDescent="0.25">
      <c r="A9" s="30" t="s">
        <v>123</v>
      </c>
      <c r="B9" s="32" t="s">
        <v>20</v>
      </c>
      <c r="C9" s="32" t="s">
        <v>21</v>
      </c>
      <c r="D9" s="32" t="s">
        <v>235</v>
      </c>
      <c r="E9" s="32" t="s">
        <v>23</v>
      </c>
      <c r="F9" s="31" t="s">
        <v>246</v>
      </c>
      <c r="G9" s="31" t="s">
        <v>246</v>
      </c>
      <c r="H9" s="31" t="s">
        <v>246</v>
      </c>
      <c r="I9" s="31" t="s">
        <v>246</v>
      </c>
      <c r="J9" s="31">
        <v>14600</v>
      </c>
      <c r="K9" s="31">
        <v>14600</v>
      </c>
      <c r="L9" s="31">
        <v>15400</v>
      </c>
      <c r="M9" s="31">
        <v>11800</v>
      </c>
      <c r="N9" s="31">
        <v>12600</v>
      </c>
      <c r="O9" s="31">
        <v>14400</v>
      </c>
      <c r="P9" s="31">
        <v>15700</v>
      </c>
      <c r="Q9" s="31">
        <v>16100</v>
      </c>
      <c r="R9" s="31">
        <v>17100</v>
      </c>
      <c r="S9" s="30"/>
      <c r="T9" s="30"/>
      <c r="U9" s="30"/>
      <c r="V9" s="30"/>
    </row>
    <row r="10" spans="1:22" s="29" customFormat="1" ht="30" customHeight="1" x14ac:dyDescent="0.25">
      <c r="A10" s="30" t="s">
        <v>125</v>
      </c>
      <c r="B10" s="32" t="s">
        <v>24</v>
      </c>
      <c r="C10" s="32" t="s">
        <v>25</v>
      </c>
      <c r="D10" s="32" t="s">
        <v>22</v>
      </c>
      <c r="E10" s="32" t="s">
        <v>26</v>
      </c>
      <c r="F10" s="31" t="s">
        <v>246</v>
      </c>
      <c r="G10" s="31" t="s">
        <v>246</v>
      </c>
      <c r="H10" s="31" t="s">
        <v>246</v>
      </c>
      <c r="I10" s="31" t="s">
        <v>246</v>
      </c>
      <c r="J10" s="31">
        <v>299100</v>
      </c>
      <c r="K10" s="31">
        <v>303300</v>
      </c>
      <c r="L10" s="31">
        <v>307000</v>
      </c>
      <c r="M10" s="31">
        <v>211000</v>
      </c>
      <c r="N10" s="31">
        <v>216000</v>
      </c>
      <c r="O10" s="31">
        <v>261500</v>
      </c>
      <c r="P10" s="31">
        <v>280600</v>
      </c>
      <c r="Q10" s="31">
        <v>281900</v>
      </c>
      <c r="R10" s="31">
        <v>290700</v>
      </c>
      <c r="S10" s="30"/>
      <c r="T10" s="30"/>
      <c r="U10" s="30"/>
      <c r="V10" s="30"/>
    </row>
    <row r="11" spans="1:22" s="29" customFormat="1" ht="30" customHeight="1" x14ac:dyDescent="0.25">
      <c r="A11" s="30" t="s">
        <v>125</v>
      </c>
      <c r="B11" s="32" t="s">
        <v>20</v>
      </c>
      <c r="C11" s="32" t="s">
        <v>21</v>
      </c>
      <c r="D11" s="32" t="s">
        <v>235</v>
      </c>
      <c r="E11" s="32" t="s">
        <v>23</v>
      </c>
      <c r="F11" s="31">
        <v>306000</v>
      </c>
      <c r="G11" s="31">
        <v>305000</v>
      </c>
      <c r="H11" s="31">
        <v>313000</v>
      </c>
      <c r="I11" s="31">
        <v>318000</v>
      </c>
      <c r="J11" s="31">
        <v>323600</v>
      </c>
      <c r="K11" s="31">
        <v>326300</v>
      </c>
      <c r="L11" s="31">
        <v>330300</v>
      </c>
      <c r="M11" s="31">
        <v>227600</v>
      </c>
      <c r="N11" s="31">
        <v>228800</v>
      </c>
      <c r="O11" s="31">
        <v>275700</v>
      </c>
      <c r="P11" s="31">
        <v>296500</v>
      </c>
      <c r="Q11" s="31">
        <v>298900</v>
      </c>
      <c r="R11" s="31">
        <v>310200</v>
      </c>
      <c r="S11" s="30"/>
      <c r="T11" s="30"/>
      <c r="U11" s="30"/>
      <c r="V11" s="30"/>
    </row>
    <row r="12" spans="1:22" s="29" customFormat="1" ht="30" customHeight="1" x14ac:dyDescent="0.25">
      <c r="A12" s="30" t="s">
        <v>124</v>
      </c>
      <c r="B12" s="32" t="s">
        <v>24</v>
      </c>
      <c r="C12" s="32" t="s">
        <v>25</v>
      </c>
      <c r="D12" s="32" t="s">
        <v>22</v>
      </c>
      <c r="E12" s="32" t="s">
        <v>26</v>
      </c>
      <c r="F12" s="31" t="s">
        <v>246</v>
      </c>
      <c r="G12" s="31" t="s">
        <v>246</v>
      </c>
      <c r="H12" s="31">
        <v>63400</v>
      </c>
      <c r="I12" s="31">
        <v>62700</v>
      </c>
      <c r="J12" s="31">
        <v>62300</v>
      </c>
      <c r="K12" s="31">
        <v>64100</v>
      </c>
      <c r="L12" s="31">
        <v>64800</v>
      </c>
      <c r="M12" s="31">
        <v>49700</v>
      </c>
      <c r="N12" s="31">
        <v>51600</v>
      </c>
      <c r="O12" s="31">
        <v>58700</v>
      </c>
      <c r="P12" s="31">
        <v>60300</v>
      </c>
      <c r="Q12" s="31">
        <v>61600</v>
      </c>
      <c r="R12" s="31">
        <v>63700</v>
      </c>
      <c r="S12" s="30"/>
      <c r="T12" s="30"/>
      <c r="U12" s="30"/>
      <c r="V12" s="30"/>
    </row>
    <row r="13" spans="1:22" s="29" customFormat="1" ht="30" customHeight="1" x14ac:dyDescent="0.25">
      <c r="A13" s="30" t="s">
        <v>124</v>
      </c>
      <c r="B13" s="32" t="s">
        <v>20</v>
      </c>
      <c r="C13" s="32" t="s">
        <v>21</v>
      </c>
      <c r="D13" s="32" t="s">
        <v>235</v>
      </c>
      <c r="E13" s="32" t="s">
        <v>23</v>
      </c>
      <c r="F13" s="31" t="s">
        <v>246</v>
      </c>
      <c r="G13" s="31" t="s">
        <v>246</v>
      </c>
      <c r="H13" s="31">
        <v>67900</v>
      </c>
      <c r="I13" s="31">
        <v>67300</v>
      </c>
      <c r="J13" s="31">
        <v>67000</v>
      </c>
      <c r="K13" s="31">
        <v>68600</v>
      </c>
      <c r="L13" s="31">
        <v>69400</v>
      </c>
      <c r="M13" s="31">
        <v>53000</v>
      </c>
      <c r="N13" s="31">
        <v>54600</v>
      </c>
      <c r="O13" s="31">
        <v>61500</v>
      </c>
      <c r="P13" s="31">
        <v>63600</v>
      </c>
      <c r="Q13" s="31">
        <v>65200</v>
      </c>
      <c r="R13" s="31">
        <v>68000</v>
      </c>
      <c r="S13" s="30"/>
      <c r="T13" s="30"/>
      <c r="U13" s="30"/>
      <c r="V13" s="30"/>
    </row>
    <row r="14" spans="1:22" s="29" customFormat="1" ht="30" customHeight="1" x14ac:dyDescent="0.25">
      <c r="A14" s="30" t="s">
        <v>127</v>
      </c>
      <c r="B14" s="32" t="s">
        <v>24</v>
      </c>
      <c r="C14" s="32" t="s">
        <v>25</v>
      </c>
      <c r="D14" s="32" t="s">
        <v>22</v>
      </c>
      <c r="E14" s="32" t="s">
        <v>26</v>
      </c>
      <c r="F14" s="31" t="s">
        <v>246</v>
      </c>
      <c r="G14" s="31" t="s">
        <v>246</v>
      </c>
      <c r="H14" s="31">
        <v>35300</v>
      </c>
      <c r="I14" s="31">
        <v>35300</v>
      </c>
      <c r="J14" s="31">
        <v>35800</v>
      </c>
      <c r="K14" s="31">
        <v>35900</v>
      </c>
      <c r="L14" s="31">
        <v>37500</v>
      </c>
      <c r="M14" s="31">
        <v>28000</v>
      </c>
      <c r="N14" s="31">
        <v>29500</v>
      </c>
      <c r="O14" s="31">
        <v>34600</v>
      </c>
      <c r="P14" s="31">
        <v>37600</v>
      </c>
      <c r="Q14" s="31">
        <v>38400</v>
      </c>
      <c r="R14" s="31">
        <v>38800</v>
      </c>
      <c r="S14" s="30"/>
      <c r="T14" s="30"/>
      <c r="U14" s="30"/>
      <c r="V14" s="30"/>
    </row>
    <row r="15" spans="1:22" s="29" customFormat="1" ht="30" customHeight="1" x14ac:dyDescent="0.25">
      <c r="A15" s="30" t="s">
        <v>127</v>
      </c>
      <c r="B15" s="32" t="s">
        <v>20</v>
      </c>
      <c r="C15" s="32" t="s">
        <v>21</v>
      </c>
      <c r="D15" s="32" t="s">
        <v>235</v>
      </c>
      <c r="E15" s="32" t="s">
        <v>23</v>
      </c>
      <c r="F15" s="31" t="s">
        <v>246</v>
      </c>
      <c r="G15" s="31" t="s">
        <v>246</v>
      </c>
      <c r="H15" s="31">
        <v>37200</v>
      </c>
      <c r="I15" s="31">
        <v>37400</v>
      </c>
      <c r="J15" s="31">
        <v>37700</v>
      </c>
      <c r="K15" s="31">
        <v>37600</v>
      </c>
      <c r="L15" s="31">
        <v>39300</v>
      </c>
      <c r="M15" s="31">
        <v>29700</v>
      </c>
      <c r="N15" s="31">
        <v>31400</v>
      </c>
      <c r="O15" s="31">
        <v>36300</v>
      </c>
      <c r="P15" s="31">
        <v>39500</v>
      </c>
      <c r="Q15" s="31">
        <v>40300</v>
      </c>
      <c r="R15" s="31">
        <v>41000</v>
      </c>
      <c r="S15" s="30"/>
      <c r="T15" s="30"/>
      <c r="U15" s="30"/>
      <c r="V15" s="30"/>
    </row>
    <row r="16" spans="1:22" s="29" customFormat="1" ht="30" customHeight="1" x14ac:dyDescent="0.25">
      <c r="A16" s="30" t="s">
        <v>128</v>
      </c>
      <c r="B16" s="32" t="s">
        <v>24</v>
      </c>
      <c r="C16" s="32" t="s">
        <v>25</v>
      </c>
      <c r="D16" s="32" t="s">
        <v>22</v>
      </c>
      <c r="E16" s="32" t="s">
        <v>26</v>
      </c>
      <c r="F16" s="31" t="s">
        <v>246</v>
      </c>
      <c r="G16" s="31" t="s">
        <v>246</v>
      </c>
      <c r="H16" s="31">
        <v>28200</v>
      </c>
      <c r="I16" s="31">
        <v>28200</v>
      </c>
      <c r="J16" s="31">
        <v>28000</v>
      </c>
      <c r="K16" s="31">
        <v>27900</v>
      </c>
      <c r="L16" s="31">
        <v>29500</v>
      </c>
      <c r="M16" s="31">
        <v>21300</v>
      </c>
      <c r="N16" s="31">
        <v>23100</v>
      </c>
      <c r="O16" s="31">
        <v>27700</v>
      </c>
      <c r="P16" s="31">
        <v>30400</v>
      </c>
      <c r="Q16" s="31">
        <v>29500</v>
      </c>
      <c r="R16" s="31">
        <v>29000</v>
      </c>
      <c r="S16" s="30"/>
      <c r="T16" s="30"/>
      <c r="U16" s="30"/>
      <c r="V16" s="30"/>
    </row>
    <row r="17" spans="1:22" s="29" customFormat="1" ht="30" customHeight="1" x14ac:dyDescent="0.25">
      <c r="A17" s="30" t="s">
        <v>128</v>
      </c>
      <c r="B17" s="32" t="s">
        <v>20</v>
      </c>
      <c r="C17" s="32" t="s">
        <v>21</v>
      </c>
      <c r="D17" s="32" t="s">
        <v>235</v>
      </c>
      <c r="E17" s="32" t="s">
        <v>23</v>
      </c>
      <c r="F17" s="31" t="s">
        <v>246</v>
      </c>
      <c r="G17" s="31" t="s">
        <v>246</v>
      </c>
      <c r="H17" s="31">
        <v>31000</v>
      </c>
      <c r="I17" s="31">
        <v>31100</v>
      </c>
      <c r="J17" s="31">
        <v>30900</v>
      </c>
      <c r="K17" s="31">
        <v>30600</v>
      </c>
      <c r="L17" s="31">
        <v>32200</v>
      </c>
      <c r="M17" s="31">
        <v>23300</v>
      </c>
      <c r="N17" s="31">
        <v>25100</v>
      </c>
      <c r="O17" s="31">
        <v>29900</v>
      </c>
      <c r="P17" s="31">
        <v>32800</v>
      </c>
      <c r="Q17" s="31">
        <v>31500</v>
      </c>
      <c r="R17" s="31">
        <v>30900</v>
      </c>
      <c r="S17" s="30"/>
      <c r="T17" s="30"/>
      <c r="U17" s="30"/>
      <c r="V17" s="30"/>
    </row>
    <row r="18" spans="1:22" s="29" customFormat="1" ht="30" customHeight="1" x14ac:dyDescent="0.25">
      <c r="A18" s="30" t="s">
        <v>129</v>
      </c>
      <c r="B18" s="32" t="s">
        <v>24</v>
      </c>
      <c r="C18" s="32" t="s">
        <v>25</v>
      </c>
      <c r="D18" s="32" t="s">
        <v>22</v>
      </c>
      <c r="E18" s="32" t="s">
        <v>26</v>
      </c>
      <c r="F18" s="31" t="s">
        <v>246</v>
      </c>
      <c r="G18" s="31" t="s">
        <v>246</v>
      </c>
      <c r="H18" s="31">
        <v>141700</v>
      </c>
      <c r="I18" s="31">
        <v>152400</v>
      </c>
      <c r="J18" s="31">
        <v>155500</v>
      </c>
      <c r="K18" s="31">
        <v>160600</v>
      </c>
      <c r="L18" s="31">
        <v>166600</v>
      </c>
      <c r="M18" s="31">
        <v>104300</v>
      </c>
      <c r="N18" s="31">
        <v>110000</v>
      </c>
      <c r="O18" s="31">
        <v>149300</v>
      </c>
      <c r="P18" s="31">
        <v>163400</v>
      </c>
      <c r="Q18" s="31">
        <v>165300</v>
      </c>
      <c r="R18" s="31">
        <v>173800</v>
      </c>
      <c r="S18" s="30"/>
      <c r="T18" s="30"/>
      <c r="U18" s="30"/>
      <c r="V18" s="30"/>
    </row>
    <row r="19" spans="1:22" s="29" customFormat="1" ht="30" customHeight="1" x14ac:dyDescent="0.25">
      <c r="A19" s="30" t="s">
        <v>129</v>
      </c>
      <c r="B19" s="32" t="s">
        <v>20</v>
      </c>
      <c r="C19" s="32" t="s">
        <v>21</v>
      </c>
      <c r="D19" s="32" t="s">
        <v>235</v>
      </c>
      <c r="E19" s="32" t="s">
        <v>23</v>
      </c>
      <c r="F19" s="31" t="s">
        <v>246</v>
      </c>
      <c r="G19" s="31" t="s">
        <v>246</v>
      </c>
      <c r="H19" s="31">
        <v>150700</v>
      </c>
      <c r="I19" s="31">
        <v>163200</v>
      </c>
      <c r="J19" s="31">
        <v>166200</v>
      </c>
      <c r="K19" s="31">
        <v>171400</v>
      </c>
      <c r="L19" s="31">
        <v>177100</v>
      </c>
      <c r="M19" s="31">
        <v>111700</v>
      </c>
      <c r="N19" s="31">
        <v>115600</v>
      </c>
      <c r="O19" s="31">
        <v>156000</v>
      </c>
      <c r="P19" s="31">
        <v>171000</v>
      </c>
      <c r="Q19" s="31">
        <v>173100</v>
      </c>
      <c r="R19" s="31">
        <v>183000</v>
      </c>
      <c r="S19" s="30"/>
      <c r="T19" s="30"/>
      <c r="U19" s="30"/>
      <c r="V19" s="30"/>
    </row>
    <row r="20" spans="1:22" s="29" customFormat="1" ht="30" customHeight="1" x14ac:dyDescent="0.25">
      <c r="A20" s="30" t="s">
        <v>130</v>
      </c>
      <c r="B20" s="32" t="s">
        <v>24</v>
      </c>
      <c r="C20" s="32" t="s">
        <v>25</v>
      </c>
      <c r="D20" s="32" t="s">
        <v>22</v>
      </c>
      <c r="E20" s="32" t="s">
        <v>26</v>
      </c>
      <c r="F20" s="31" t="s">
        <v>246</v>
      </c>
      <c r="G20" s="31" t="s">
        <v>246</v>
      </c>
      <c r="H20" s="31">
        <v>42200</v>
      </c>
      <c r="I20" s="31">
        <v>43200</v>
      </c>
      <c r="J20" s="31">
        <v>45200</v>
      </c>
      <c r="K20" s="31">
        <v>45300</v>
      </c>
      <c r="L20" s="31">
        <v>46700</v>
      </c>
      <c r="M20" s="31">
        <v>19500</v>
      </c>
      <c r="N20" s="31">
        <v>20400</v>
      </c>
      <c r="O20" s="31">
        <v>36900</v>
      </c>
      <c r="P20" s="31">
        <v>42400</v>
      </c>
      <c r="Q20" s="31">
        <v>44100</v>
      </c>
      <c r="R20" s="31">
        <v>44500</v>
      </c>
      <c r="S20" s="30"/>
      <c r="T20" s="30"/>
      <c r="U20" s="30"/>
      <c r="V20" s="30"/>
    </row>
    <row r="21" spans="1:22" s="29" customFormat="1" ht="30" customHeight="1" x14ac:dyDescent="0.25">
      <c r="A21" s="30" t="s">
        <v>130</v>
      </c>
      <c r="B21" s="32" t="s">
        <v>20</v>
      </c>
      <c r="C21" s="32" t="s">
        <v>21</v>
      </c>
      <c r="D21" s="32" t="s">
        <v>235</v>
      </c>
      <c r="E21" s="32" t="s">
        <v>23</v>
      </c>
      <c r="F21" s="31" t="s">
        <v>246</v>
      </c>
      <c r="G21" s="31" t="s">
        <v>246</v>
      </c>
      <c r="H21" s="31">
        <v>40600</v>
      </c>
      <c r="I21" s="31">
        <v>41800</v>
      </c>
      <c r="J21" s="31">
        <v>43800</v>
      </c>
      <c r="K21" s="31">
        <v>44400</v>
      </c>
      <c r="L21" s="31">
        <v>45900</v>
      </c>
      <c r="M21" s="31">
        <v>19300</v>
      </c>
      <c r="N21" s="31">
        <v>19700</v>
      </c>
      <c r="O21" s="31">
        <v>35700</v>
      </c>
      <c r="P21" s="31">
        <v>41100</v>
      </c>
      <c r="Q21" s="31">
        <v>43000</v>
      </c>
      <c r="R21" s="31">
        <v>43400</v>
      </c>
      <c r="S21" s="30"/>
      <c r="T21" s="30"/>
      <c r="U21" s="30"/>
      <c r="V21" s="30"/>
    </row>
    <row r="22" spans="1:22" s="29" customFormat="1" ht="30" customHeight="1" x14ac:dyDescent="0.25">
      <c r="A22" s="30" t="s">
        <v>131</v>
      </c>
      <c r="B22" s="32" t="s">
        <v>24</v>
      </c>
      <c r="C22" s="32" t="s">
        <v>25</v>
      </c>
      <c r="D22" s="32" t="s">
        <v>22</v>
      </c>
      <c r="E22" s="32" t="s">
        <v>26</v>
      </c>
      <c r="F22" s="31" t="s">
        <v>246</v>
      </c>
      <c r="G22" s="31" t="s">
        <v>246</v>
      </c>
      <c r="H22" s="31" t="s">
        <v>246</v>
      </c>
      <c r="I22" s="31" t="s">
        <v>246</v>
      </c>
      <c r="J22" s="31" t="s">
        <v>246</v>
      </c>
      <c r="K22" s="31" t="s">
        <v>246</v>
      </c>
      <c r="L22" s="31" t="s">
        <v>246</v>
      </c>
      <c r="M22" s="31" t="s">
        <v>246</v>
      </c>
      <c r="N22" s="31">
        <v>6800</v>
      </c>
      <c r="O22" s="31">
        <v>10100</v>
      </c>
      <c r="P22" s="31">
        <v>12000</v>
      </c>
      <c r="Q22" s="31">
        <v>13100</v>
      </c>
      <c r="R22" s="31">
        <v>14100</v>
      </c>
      <c r="S22" s="30"/>
      <c r="T22" s="30"/>
      <c r="U22" s="30"/>
      <c r="V22" s="30"/>
    </row>
    <row r="23" spans="1:22" s="29" customFormat="1" ht="30" customHeight="1" x14ac:dyDescent="0.25">
      <c r="A23" s="30" t="s">
        <v>131</v>
      </c>
      <c r="B23" s="32" t="s">
        <v>20</v>
      </c>
      <c r="C23" s="32" t="s">
        <v>21</v>
      </c>
      <c r="D23" s="32" t="s">
        <v>235</v>
      </c>
      <c r="E23" s="32" t="s">
        <v>23</v>
      </c>
      <c r="F23" s="31" t="s">
        <v>246</v>
      </c>
      <c r="G23" s="31" t="s">
        <v>246</v>
      </c>
      <c r="H23" s="31" t="s">
        <v>246</v>
      </c>
      <c r="I23" s="31" t="s">
        <v>246</v>
      </c>
      <c r="J23" s="31" t="s">
        <v>246</v>
      </c>
      <c r="K23" s="31" t="s">
        <v>246</v>
      </c>
      <c r="L23" s="31" t="s">
        <v>246</v>
      </c>
      <c r="M23" s="31" t="s">
        <v>246</v>
      </c>
      <c r="N23" s="31">
        <v>7600</v>
      </c>
      <c r="O23" s="31">
        <v>11200</v>
      </c>
      <c r="P23" s="31">
        <v>13400</v>
      </c>
      <c r="Q23" s="31">
        <v>14500</v>
      </c>
      <c r="R23" s="31">
        <v>15800</v>
      </c>
      <c r="S23" s="30"/>
      <c r="T23" s="30"/>
      <c r="U23" s="30"/>
      <c r="V23" s="30"/>
    </row>
    <row r="24" spans="1:22" s="29" customFormat="1" ht="30" customHeight="1" x14ac:dyDescent="0.25">
      <c r="A24" s="30" t="s">
        <v>133</v>
      </c>
      <c r="B24" s="32" t="s">
        <v>24</v>
      </c>
      <c r="C24" s="32" t="s">
        <v>25</v>
      </c>
      <c r="D24" s="32" t="s">
        <v>22</v>
      </c>
      <c r="E24" s="32" t="s">
        <v>26</v>
      </c>
      <c r="F24" s="31" t="s">
        <v>246</v>
      </c>
      <c r="G24" s="31" t="s">
        <v>246</v>
      </c>
      <c r="H24" s="31">
        <v>130800</v>
      </c>
      <c r="I24" s="31">
        <v>136000</v>
      </c>
      <c r="J24" s="31">
        <v>135600</v>
      </c>
      <c r="K24" s="31">
        <v>132500</v>
      </c>
      <c r="L24" s="31">
        <v>140100</v>
      </c>
      <c r="M24" s="31">
        <v>88700</v>
      </c>
      <c r="N24" s="31">
        <v>94700</v>
      </c>
      <c r="O24" s="31">
        <v>108300</v>
      </c>
      <c r="P24" s="31">
        <v>115800</v>
      </c>
      <c r="Q24" s="31">
        <v>117900</v>
      </c>
      <c r="R24" s="31">
        <v>122800</v>
      </c>
      <c r="S24" s="30"/>
      <c r="T24" s="30"/>
      <c r="U24" s="30"/>
      <c r="V24" s="30"/>
    </row>
    <row r="25" spans="1:22" s="29" customFormat="1" ht="30" customHeight="1" x14ac:dyDescent="0.25">
      <c r="A25" s="30" t="s">
        <v>133</v>
      </c>
      <c r="B25" s="32" t="s">
        <v>20</v>
      </c>
      <c r="C25" s="32" t="s">
        <v>21</v>
      </c>
      <c r="D25" s="32" t="s">
        <v>235</v>
      </c>
      <c r="E25" s="32" t="s">
        <v>23</v>
      </c>
      <c r="F25" s="31">
        <v>139000</v>
      </c>
      <c r="G25" s="31">
        <v>140000</v>
      </c>
      <c r="H25" s="31">
        <v>142600</v>
      </c>
      <c r="I25" s="31">
        <v>148700</v>
      </c>
      <c r="J25" s="31">
        <v>148500</v>
      </c>
      <c r="K25" s="31">
        <v>144700</v>
      </c>
      <c r="L25" s="31">
        <v>151500</v>
      </c>
      <c r="M25" s="31">
        <v>96600</v>
      </c>
      <c r="N25" s="31">
        <v>102700</v>
      </c>
      <c r="O25" s="31">
        <v>117300</v>
      </c>
      <c r="P25" s="31">
        <v>125600</v>
      </c>
      <c r="Q25" s="31">
        <v>127900</v>
      </c>
      <c r="R25" s="31">
        <v>134400</v>
      </c>
      <c r="S25" s="30"/>
      <c r="T25" s="30"/>
      <c r="U25" s="30"/>
      <c r="V25" s="30"/>
    </row>
    <row r="26" spans="1:22" s="29" customFormat="1" ht="30" customHeight="1" x14ac:dyDescent="0.25">
      <c r="A26" s="30" t="s">
        <v>132</v>
      </c>
      <c r="B26" s="32" t="s">
        <v>24</v>
      </c>
      <c r="C26" s="32" t="s">
        <v>25</v>
      </c>
      <c r="D26" s="32" t="s">
        <v>22</v>
      </c>
      <c r="E26" s="32" t="s">
        <v>26</v>
      </c>
      <c r="F26" s="31" t="s">
        <v>246</v>
      </c>
      <c r="G26" s="31" t="s">
        <v>246</v>
      </c>
      <c r="H26" s="31" t="s">
        <v>246</v>
      </c>
      <c r="I26" s="31" t="s">
        <v>246</v>
      </c>
      <c r="J26" s="31">
        <v>22100</v>
      </c>
      <c r="K26" s="31">
        <v>23300</v>
      </c>
      <c r="L26" s="31">
        <v>24100</v>
      </c>
      <c r="M26" s="31">
        <v>15500</v>
      </c>
      <c r="N26" s="31">
        <v>20100</v>
      </c>
      <c r="O26" s="31">
        <v>25600</v>
      </c>
      <c r="P26" s="31">
        <v>28100</v>
      </c>
      <c r="Q26" s="31">
        <v>31700</v>
      </c>
      <c r="R26" s="31">
        <v>36200</v>
      </c>
      <c r="S26" s="30"/>
      <c r="T26" s="30"/>
      <c r="U26" s="30"/>
      <c r="V26" s="30"/>
    </row>
    <row r="27" spans="1:22" s="29" customFormat="1" ht="30" customHeight="1" x14ac:dyDescent="0.25">
      <c r="A27" s="30" t="s">
        <v>132</v>
      </c>
      <c r="B27" s="32" t="s">
        <v>20</v>
      </c>
      <c r="C27" s="32" t="s">
        <v>21</v>
      </c>
      <c r="D27" s="32" t="s">
        <v>235</v>
      </c>
      <c r="E27" s="32" t="s">
        <v>23</v>
      </c>
      <c r="F27" s="31" t="s">
        <v>246</v>
      </c>
      <c r="G27" s="31" t="s">
        <v>246</v>
      </c>
      <c r="H27" s="31" t="s">
        <v>246</v>
      </c>
      <c r="I27" s="31" t="s">
        <v>246</v>
      </c>
      <c r="J27" s="31">
        <v>24200</v>
      </c>
      <c r="K27" s="31">
        <v>25500</v>
      </c>
      <c r="L27" s="31">
        <v>26300</v>
      </c>
      <c r="M27" s="31">
        <v>17000</v>
      </c>
      <c r="N27" s="31">
        <v>21700</v>
      </c>
      <c r="O27" s="31">
        <v>27200</v>
      </c>
      <c r="P27" s="31">
        <v>30000</v>
      </c>
      <c r="Q27" s="31">
        <v>34100</v>
      </c>
      <c r="R27" s="31">
        <v>39000</v>
      </c>
      <c r="S27" s="30"/>
      <c r="T27" s="30"/>
      <c r="U27" s="30"/>
      <c r="V27" s="30"/>
    </row>
    <row r="28" spans="1:22" s="29" customFormat="1" ht="30" customHeight="1" x14ac:dyDescent="0.25">
      <c r="A28" s="30" t="s">
        <v>134</v>
      </c>
      <c r="B28" s="32" t="s">
        <v>24</v>
      </c>
      <c r="C28" s="32" t="s">
        <v>25</v>
      </c>
      <c r="D28" s="32" t="s">
        <v>22</v>
      </c>
      <c r="E28" s="32" t="s">
        <v>26</v>
      </c>
      <c r="F28" s="31" t="s">
        <v>246</v>
      </c>
      <c r="G28" s="31" t="s">
        <v>246</v>
      </c>
      <c r="H28" s="31">
        <v>158700</v>
      </c>
      <c r="I28" s="31">
        <v>160900</v>
      </c>
      <c r="J28" s="31">
        <v>161900</v>
      </c>
      <c r="K28" s="31">
        <v>166300</v>
      </c>
      <c r="L28" s="31">
        <v>166300</v>
      </c>
      <c r="M28" s="31">
        <v>102700</v>
      </c>
      <c r="N28" s="31">
        <v>102300</v>
      </c>
      <c r="O28" s="31">
        <v>133600</v>
      </c>
      <c r="P28" s="31">
        <v>145200</v>
      </c>
      <c r="Q28" s="31">
        <v>146600</v>
      </c>
      <c r="R28" s="31">
        <v>155400</v>
      </c>
      <c r="S28" s="30"/>
      <c r="T28" s="30"/>
      <c r="U28" s="30"/>
      <c r="V28" s="30"/>
    </row>
    <row r="29" spans="1:22" ht="30" customHeight="1" x14ac:dyDescent="0.2">
      <c r="A29" s="30" t="s">
        <v>134</v>
      </c>
      <c r="B29" s="32" t="s">
        <v>20</v>
      </c>
      <c r="C29" s="32" t="s">
        <v>21</v>
      </c>
      <c r="D29" s="32" t="s">
        <v>235</v>
      </c>
      <c r="E29" s="32" t="s">
        <v>23</v>
      </c>
      <c r="F29" s="31">
        <v>160000</v>
      </c>
      <c r="G29" s="31">
        <v>157000</v>
      </c>
      <c r="H29" s="31">
        <v>159400</v>
      </c>
      <c r="I29" s="31">
        <v>163200</v>
      </c>
      <c r="J29" s="31">
        <v>163600</v>
      </c>
      <c r="K29" s="31">
        <v>167200</v>
      </c>
      <c r="L29" s="31">
        <v>166900</v>
      </c>
      <c r="M29" s="31">
        <v>104700</v>
      </c>
      <c r="N29" s="31">
        <v>102500</v>
      </c>
      <c r="O29" s="31">
        <v>131700</v>
      </c>
      <c r="P29" s="31">
        <v>144100</v>
      </c>
      <c r="Q29" s="31">
        <v>145400</v>
      </c>
      <c r="R29" s="31">
        <v>153800</v>
      </c>
      <c r="S29" s="30"/>
      <c r="T29" s="30"/>
      <c r="U29" s="30"/>
      <c r="V29" s="30"/>
    </row>
    <row r="30" spans="1:22" s="29" customFormat="1" ht="30" customHeight="1" x14ac:dyDescent="0.25">
      <c r="A30" s="30" t="s">
        <v>135</v>
      </c>
      <c r="B30" s="32" t="s">
        <v>24</v>
      </c>
      <c r="C30" s="32" t="s">
        <v>25</v>
      </c>
      <c r="D30" s="32" t="s">
        <v>22</v>
      </c>
      <c r="E30" s="32" t="s">
        <v>26</v>
      </c>
      <c r="F30" s="31" t="s">
        <v>246</v>
      </c>
      <c r="G30" s="31" t="s">
        <v>246</v>
      </c>
      <c r="H30" s="31">
        <v>30600</v>
      </c>
      <c r="I30" s="31">
        <v>30400</v>
      </c>
      <c r="J30" s="31">
        <v>30200</v>
      </c>
      <c r="K30" s="31">
        <v>30000</v>
      </c>
      <c r="L30" s="31">
        <v>30400</v>
      </c>
      <c r="M30" s="31">
        <v>21900</v>
      </c>
      <c r="N30" s="31">
        <v>23500</v>
      </c>
      <c r="O30" s="31">
        <v>26700</v>
      </c>
      <c r="P30" s="31">
        <v>27100</v>
      </c>
      <c r="Q30" s="31">
        <v>26700</v>
      </c>
      <c r="R30" s="31">
        <v>27900</v>
      </c>
      <c r="S30" s="30"/>
      <c r="T30" s="30"/>
      <c r="U30" s="30"/>
      <c r="V30" s="30"/>
    </row>
    <row r="31" spans="1:22" ht="30" customHeight="1" x14ac:dyDescent="0.2">
      <c r="A31" s="30" t="s">
        <v>135</v>
      </c>
      <c r="B31" s="32" t="s">
        <v>20</v>
      </c>
      <c r="C31" s="32" t="s">
        <v>21</v>
      </c>
      <c r="D31" s="32" t="s">
        <v>235</v>
      </c>
      <c r="E31" s="32" t="s">
        <v>23</v>
      </c>
      <c r="F31" s="31" t="s">
        <v>246</v>
      </c>
      <c r="G31" s="31" t="s">
        <v>246</v>
      </c>
      <c r="H31" s="31">
        <v>33400</v>
      </c>
      <c r="I31" s="31">
        <v>33200</v>
      </c>
      <c r="J31" s="31">
        <v>33000</v>
      </c>
      <c r="K31" s="31">
        <v>32600</v>
      </c>
      <c r="L31" s="31">
        <v>33000</v>
      </c>
      <c r="M31" s="31">
        <v>23600</v>
      </c>
      <c r="N31" s="31">
        <v>25000</v>
      </c>
      <c r="O31" s="31">
        <v>28600</v>
      </c>
      <c r="P31" s="31">
        <v>29300</v>
      </c>
      <c r="Q31" s="31">
        <v>28900</v>
      </c>
      <c r="R31" s="31">
        <v>30600</v>
      </c>
      <c r="S31" s="30"/>
      <c r="T31" s="30"/>
      <c r="U31" s="30"/>
      <c r="V31" s="30"/>
    </row>
    <row r="32" spans="1:22" s="29" customFormat="1" ht="30" customHeight="1" x14ac:dyDescent="0.25">
      <c r="A32" s="30" t="s">
        <v>136</v>
      </c>
      <c r="B32" s="32" t="s">
        <v>24</v>
      </c>
      <c r="C32" s="32" t="s">
        <v>25</v>
      </c>
      <c r="D32" s="32" t="s">
        <v>22</v>
      </c>
      <c r="E32" s="32" t="s">
        <v>26</v>
      </c>
      <c r="F32" s="31" t="s">
        <v>246</v>
      </c>
      <c r="G32" s="31" t="s">
        <v>246</v>
      </c>
      <c r="H32" s="31">
        <v>64900</v>
      </c>
      <c r="I32" s="31">
        <v>65100</v>
      </c>
      <c r="J32" s="31">
        <v>65900</v>
      </c>
      <c r="K32" s="31">
        <v>67800</v>
      </c>
      <c r="L32" s="31">
        <v>68100</v>
      </c>
      <c r="M32" s="31">
        <v>46700</v>
      </c>
      <c r="N32" s="31">
        <v>46400</v>
      </c>
      <c r="O32" s="31">
        <v>57200</v>
      </c>
      <c r="P32" s="31">
        <v>62400</v>
      </c>
      <c r="Q32" s="31">
        <v>62900</v>
      </c>
      <c r="R32" s="31">
        <v>69600</v>
      </c>
      <c r="S32" s="30"/>
      <c r="T32" s="30"/>
      <c r="U32" s="30"/>
      <c r="V32" s="30"/>
    </row>
    <row r="33" spans="1:22" ht="30" customHeight="1" x14ac:dyDescent="0.2">
      <c r="A33" s="30" t="s">
        <v>136</v>
      </c>
      <c r="B33" s="32" t="s">
        <v>20</v>
      </c>
      <c r="C33" s="32" t="s">
        <v>21</v>
      </c>
      <c r="D33" s="32" t="s">
        <v>235</v>
      </c>
      <c r="E33" s="32" t="s">
        <v>23</v>
      </c>
      <c r="F33" s="31" t="s">
        <v>246</v>
      </c>
      <c r="G33" s="31" t="s">
        <v>246</v>
      </c>
      <c r="H33" s="31">
        <v>73200</v>
      </c>
      <c r="I33" s="31">
        <v>73600</v>
      </c>
      <c r="J33" s="31">
        <v>74700</v>
      </c>
      <c r="K33" s="31">
        <v>76400</v>
      </c>
      <c r="L33" s="31">
        <v>76600</v>
      </c>
      <c r="M33" s="31">
        <v>52400</v>
      </c>
      <c r="N33" s="31">
        <v>51300</v>
      </c>
      <c r="O33" s="31">
        <v>62900</v>
      </c>
      <c r="P33" s="31">
        <v>68800</v>
      </c>
      <c r="Q33" s="31">
        <v>69600</v>
      </c>
      <c r="R33" s="31">
        <v>78300</v>
      </c>
      <c r="S33" s="30"/>
      <c r="T33" s="30"/>
      <c r="U33" s="30"/>
      <c r="V33" s="30"/>
    </row>
    <row r="34" spans="1:22" ht="30" customHeight="1" x14ac:dyDescent="0.2">
      <c r="A34" s="30" t="s">
        <v>245</v>
      </c>
      <c r="B34" s="32" t="s">
        <v>24</v>
      </c>
      <c r="C34" s="32" t="s">
        <v>25</v>
      </c>
      <c r="D34" s="32" t="s">
        <v>22</v>
      </c>
      <c r="E34" s="32" t="s">
        <v>26</v>
      </c>
      <c r="F34" s="31" t="s">
        <v>246</v>
      </c>
      <c r="G34" s="31" t="s">
        <v>246</v>
      </c>
      <c r="H34" s="31" t="s">
        <v>246</v>
      </c>
      <c r="I34" s="31" t="s">
        <v>246</v>
      </c>
      <c r="J34" s="31" t="s">
        <v>246</v>
      </c>
      <c r="K34" s="31" t="s">
        <v>246</v>
      </c>
      <c r="L34" s="31" t="s">
        <v>246</v>
      </c>
      <c r="M34" s="31" t="s">
        <v>246</v>
      </c>
      <c r="N34" s="31" t="s">
        <v>246</v>
      </c>
      <c r="O34" s="31" t="s">
        <v>246</v>
      </c>
      <c r="P34" s="31" t="s">
        <v>246</v>
      </c>
      <c r="Q34" s="31" t="s">
        <v>246</v>
      </c>
      <c r="R34" s="31">
        <v>56000</v>
      </c>
      <c r="S34" s="30"/>
      <c r="T34" s="30"/>
      <c r="U34" s="30"/>
      <c r="V34" s="30"/>
    </row>
    <row r="35" spans="1:22" ht="30" customHeight="1" x14ac:dyDescent="0.2">
      <c r="A35" s="30" t="s">
        <v>245</v>
      </c>
      <c r="B35" s="32" t="s">
        <v>20</v>
      </c>
      <c r="C35" s="32" t="s">
        <v>21</v>
      </c>
      <c r="D35" s="32" t="s">
        <v>235</v>
      </c>
      <c r="E35" s="32" t="s">
        <v>23</v>
      </c>
      <c r="F35" s="31" t="s">
        <v>246</v>
      </c>
      <c r="G35" s="31" t="s">
        <v>246</v>
      </c>
      <c r="H35" s="31" t="s">
        <v>246</v>
      </c>
      <c r="I35" s="31" t="s">
        <v>246</v>
      </c>
      <c r="J35" s="31" t="s">
        <v>246</v>
      </c>
      <c r="K35" s="31" t="s">
        <v>246</v>
      </c>
      <c r="L35" s="31" t="s">
        <v>246</v>
      </c>
      <c r="M35" s="31" t="s">
        <v>246</v>
      </c>
      <c r="N35" s="31" t="s">
        <v>246</v>
      </c>
      <c r="O35" s="31" t="s">
        <v>246</v>
      </c>
      <c r="P35" s="31" t="s">
        <v>246</v>
      </c>
      <c r="Q35" s="31" t="s">
        <v>246</v>
      </c>
      <c r="R35" s="31">
        <v>63400</v>
      </c>
      <c r="S35" s="30"/>
      <c r="T35" s="30"/>
      <c r="U35" s="30"/>
      <c r="V35" s="30"/>
    </row>
    <row r="36" spans="1:22" s="29" customFormat="1" ht="30" customHeight="1" x14ac:dyDescent="0.25">
      <c r="A36" s="30" t="s">
        <v>137</v>
      </c>
      <c r="B36" s="32" t="s">
        <v>24</v>
      </c>
      <c r="C36" s="32" t="s">
        <v>25</v>
      </c>
      <c r="D36" s="32" t="s">
        <v>22</v>
      </c>
      <c r="E36" s="32" t="s">
        <v>26</v>
      </c>
      <c r="F36" s="31" t="s">
        <v>246</v>
      </c>
      <c r="G36" s="31" t="s">
        <v>246</v>
      </c>
      <c r="H36" s="31">
        <v>73300</v>
      </c>
      <c r="I36" s="31">
        <v>71800</v>
      </c>
      <c r="J36" s="31">
        <v>0</v>
      </c>
      <c r="K36" s="31">
        <v>0</v>
      </c>
      <c r="L36" s="31">
        <v>76300</v>
      </c>
      <c r="M36" s="31">
        <v>49900</v>
      </c>
      <c r="N36" s="31">
        <v>50600</v>
      </c>
      <c r="O36" s="31">
        <v>65100</v>
      </c>
      <c r="P36" s="31">
        <v>72900</v>
      </c>
      <c r="Q36" s="31">
        <v>72300</v>
      </c>
      <c r="R36" s="31">
        <v>71800</v>
      </c>
      <c r="S36" s="30"/>
      <c r="T36" s="30"/>
      <c r="U36" s="30"/>
      <c r="V36" s="30"/>
    </row>
    <row r="37" spans="1:22" ht="30" customHeight="1" x14ac:dyDescent="0.2">
      <c r="A37" s="30" t="s">
        <v>137</v>
      </c>
      <c r="B37" s="32" t="s">
        <v>20</v>
      </c>
      <c r="C37" s="32" t="s">
        <v>21</v>
      </c>
      <c r="D37" s="32" t="s">
        <v>235</v>
      </c>
      <c r="E37" s="32" t="s">
        <v>23</v>
      </c>
      <c r="F37" s="31">
        <v>79000</v>
      </c>
      <c r="G37" s="31">
        <v>77000</v>
      </c>
      <c r="H37" s="31">
        <v>78500</v>
      </c>
      <c r="I37" s="31">
        <v>77300</v>
      </c>
      <c r="J37" s="31">
        <v>0</v>
      </c>
      <c r="K37" s="31">
        <v>0</v>
      </c>
      <c r="L37" s="31">
        <v>81800</v>
      </c>
      <c r="M37" s="31">
        <v>54200</v>
      </c>
      <c r="N37" s="31">
        <v>54100</v>
      </c>
      <c r="O37" s="31">
        <v>69100</v>
      </c>
      <c r="P37" s="31">
        <v>77800</v>
      </c>
      <c r="Q37" s="31">
        <v>77400</v>
      </c>
      <c r="R37" s="31">
        <v>77800</v>
      </c>
      <c r="S37" s="30"/>
      <c r="T37" s="30"/>
      <c r="U37" s="30"/>
      <c r="V37" s="30"/>
    </row>
    <row r="38" spans="1:22" s="29" customFormat="1" ht="30" customHeight="1" x14ac:dyDescent="0.25">
      <c r="A38" s="30" t="s">
        <v>138</v>
      </c>
      <c r="B38" s="32" t="s">
        <v>24</v>
      </c>
      <c r="C38" s="32" t="s">
        <v>25</v>
      </c>
      <c r="D38" s="32" t="s">
        <v>22</v>
      </c>
      <c r="E38" s="32" t="s">
        <v>26</v>
      </c>
      <c r="F38" s="31" t="s">
        <v>246</v>
      </c>
      <c r="G38" s="31" t="s">
        <v>246</v>
      </c>
      <c r="H38" s="31">
        <v>39800</v>
      </c>
      <c r="I38" s="31">
        <v>39400</v>
      </c>
      <c r="J38" s="31">
        <v>38900</v>
      </c>
      <c r="K38" s="31">
        <v>45000</v>
      </c>
      <c r="L38" s="31">
        <v>41700</v>
      </c>
      <c r="M38" s="31">
        <v>27600</v>
      </c>
      <c r="N38" s="31">
        <v>28000</v>
      </c>
      <c r="O38" s="31">
        <v>33400</v>
      </c>
      <c r="P38" s="31">
        <v>37500</v>
      </c>
      <c r="Q38" s="31">
        <v>37500</v>
      </c>
      <c r="R38" s="31">
        <v>39200</v>
      </c>
      <c r="S38" s="30"/>
      <c r="T38" s="30"/>
      <c r="U38" s="30"/>
      <c r="V38" s="30"/>
    </row>
    <row r="39" spans="1:22" ht="30" customHeight="1" x14ac:dyDescent="0.2">
      <c r="A39" s="30" t="s">
        <v>138</v>
      </c>
      <c r="B39" s="32" t="s">
        <v>20</v>
      </c>
      <c r="C39" s="32" t="s">
        <v>21</v>
      </c>
      <c r="D39" s="32" t="s">
        <v>235</v>
      </c>
      <c r="E39" s="32" t="s">
        <v>23</v>
      </c>
      <c r="F39" s="31" t="s">
        <v>246</v>
      </c>
      <c r="G39" s="31" t="s">
        <v>246</v>
      </c>
      <c r="H39" s="31">
        <v>43200</v>
      </c>
      <c r="I39" s="31">
        <v>42800</v>
      </c>
      <c r="J39" s="31">
        <v>42400</v>
      </c>
      <c r="K39" s="31">
        <v>48700</v>
      </c>
      <c r="L39" s="31">
        <v>45200</v>
      </c>
      <c r="M39" s="31">
        <v>30500</v>
      </c>
      <c r="N39" s="31">
        <v>30700</v>
      </c>
      <c r="O39" s="31">
        <v>35900</v>
      </c>
      <c r="P39" s="31">
        <v>40500</v>
      </c>
      <c r="Q39" s="31">
        <v>40400</v>
      </c>
      <c r="R39" s="31">
        <v>42400</v>
      </c>
      <c r="S39" s="30"/>
      <c r="T39" s="30"/>
      <c r="U39" s="30"/>
      <c r="V39" s="30"/>
    </row>
    <row r="40" spans="1:22" s="29" customFormat="1" ht="30" customHeight="1" x14ac:dyDescent="0.25">
      <c r="A40" s="30" t="s">
        <v>139</v>
      </c>
      <c r="B40" s="32" t="s">
        <v>24</v>
      </c>
      <c r="C40" s="32" t="s">
        <v>25</v>
      </c>
      <c r="D40" s="32" t="s">
        <v>22</v>
      </c>
      <c r="E40" s="32" t="s">
        <v>26</v>
      </c>
      <c r="F40" s="31" t="s">
        <v>246</v>
      </c>
      <c r="G40" s="31" t="s">
        <v>246</v>
      </c>
      <c r="H40" s="31" t="s">
        <v>246</v>
      </c>
      <c r="I40" s="31" t="s">
        <v>246</v>
      </c>
      <c r="J40" s="31" t="s">
        <v>246</v>
      </c>
      <c r="K40" s="31" t="s">
        <v>246</v>
      </c>
      <c r="L40" s="31">
        <v>26000</v>
      </c>
      <c r="M40" s="31">
        <v>20600</v>
      </c>
      <c r="N40" s="31">
        <v>20900</v>
      </c>
      <c r="O40" s="31">
        <v>24000</v>
      </c>
      <c r="P40" s="31">
        <v>25900</v>
      </c>
      <c r="Q40" s="31">
        <v>26200</v>
      </c>
      <c r="R40" s="31">
        <v>24400</v>
      </c>
      <c r="S40" s="30"/>
      <c r="T40" s="30"/>
      <c r="U40" s="30"/>
      <c r="V40" s="30"/>
    </row>
    <row r="41" spans="1:22" ht="30" customHeight="1" x14ac:dyDescent="0.2">
      <c r="A41" s="30" t="s">
        <v>139</v>
      </c>
      <c r="B41" s="32" t="s">
        <v>20</v>
      </c>
      <c r="C41" s="32" t="s">
        <v>21</v>
      </c>
      <c r="D41" s="32" t="s">
        <v>235</v>
      </c>
      <c r="E41" s="32" t="s">
        <v>23</v>
      </c>
      <c r="F41" s="31" t="s">
        <v>246</v>
      </c>
      <c r="G41" s="31" t="s">
        <v>246</v>
      </c>
      <c r="H41" s="31" t="s">
        <v>246</v>
      </c>
      <c r="I41" s="31" t="s">
        <v>246</v>
      </c>
      <c r="J41" s="31" t="s">
        <v>246</v>
      </c>
      <c r="K41" s="31" t="s">
        <v>246</v>
      </c>
      <c r="L41" s="31">
        <v>28000</v>
      </c>
      <c r="M41" s="31">
        <v>22300</v>
      </c>
      <c r="N41" s="31">
        <v>22500</v>
      </c>
      <c r="O41" s="31">
        <v>25500</v>
      </c>
      <c r="P41" s="31">
        <v>27500</v>
      </c>
      <c r="Q41" s="31">
        <v>27900</v>
      </c>
      <c r="R41" s="31">
        <v>26000</v>
      </c>
      <c r="S41" s="30"/>
      <c r="T41" s="30"/>
      <c r="U41" s="30"/>
      <c r="V41" s="30"/>
    </row>
    <row r="42" spans="1:22" s="29" customFormat="1" ht="30" customHeight="1" x14ac:dyDescent="0.25">
      <c r="A42" s="30" t="s">
        <v>140</v>
      </c>
      <c r="B42" s="32" t="s">
        <v>24</v>
      </c>
      <c r="C42" s="32" t="s">
        <v>25</v>
      </c>
      <c r="D42" s="32" t="s">
        <v>22</v>
      </c>
      <c r="E42" s="32" t="s">
        <v>26</v>
      </c>
      <c r="F42" s="31" t="s">
        <v>246</v>
      </c>
      <c r="G42" s="31" t="s">
        <v>246</v>
      </c>
      <c r="H42" s="31">
        <v>111200</v>
      </c>
      <c r="I42" s="31">
        <v>109200</v>
      </c>
      <c r="J42" s="31">
        <v>105900</v>
      </c>
      <c r="K42" s="31">
        <v>109900</v>
      </c>
      <c r="L42" s="31">
        <v>116200</v>
      </c>
      <c r="M42" s="31">
        <v>82300</v>
      </c>
      <c r="N42" s="31">
        <v>86200</v>
      </c>
      <c r="O42" s="31">
        <v>111600</v>
      </c>
      <c r="P42" s="31">
        <v>120100</v>
      </c>
      <c r="Q42" s="31">
        <v>123000</v>
      </c>
      <c r="R42" s="31">
        <v>119200</v>
      </c>
      <c r="S42" s="30"/>
      <c r="T42" s="30"/>
      <c r="U42" s="30"/>
      <c r="V42" s="30"/>
    </row>
    <row r="43" spans="1:22" ht="30" customHeight="1" x14ac:dyDescent="0.2">
      <c r="A43" s="30" t="s">
        <v>140</v>
      </c>
      <c r="B43" s="32" t="s">
        <v>20</v>
      </c>
      <c r="C43" s="32" t="s">
        <v>21</v>
      </c>
      <c r="D43" s="32" t="s">
        <v>235</v>
      </c>
      <c r="E43" s="32" t="s">
        <v>23</v>
      </c>
      <c r="F43" s="31">
        <v>112000</v>
      </c>
      <c r="G43" s="31">
        <v>115000</v>
      </c>
      <c r="H43" s="31">
        <v>121000</v>
      </c>
      <c r="I43" s="31">
        <v>121000</v>
      </c>
      <c r="J43" s="31">
        <v>117200</v>
      </c>
      <c r="K43" s="31">
        <v>121200</v>
      </c>
      <c r="L43" s="31">
        <v>128200</v>
      </c>
      <c r="M43" s="31">
        <v>91700</v>
      </c>
      <c r="N43" s="31">
        <v>95000</v>
      </c>
      <c r="O43" s="31">
        <v>121400</v>
      </c>
      <c r="P43" s="31">
        <v>131100</v>
      </c>
      <c r="Q43" s="31">
        <v>134700</v>
      </c>
      <c r="R43" s="31">
        <v>132300</v>
      </c>
      <c r="S43" s="30"/>
      <c r="T43" s="30"/>
      <c r="U43" s="30"/>
      <c r="V43" s="30"/>
    </row>
    <row r="44" spans="1:22" s="29" customFormat="1" ht="30" customHeight="1" x14ac:dyDescent="0.25">
      <c r="A44" s="30" t="s">
        <v>143</v>
      </c>
      <c r="B44" s="32" t="s">
        <v>24</v>
      </c>
      <c r="C44" s="32" t="s">
        <v>25</v>
      </c>
      <c r="D44" s="32" t="s">
        <v>22</v>
      </c>
      <c r="E44" s="32" t="s">
        <v>26</v>
      </c>
      <c r="F44" s="31" t="s">
        <v>246</v>
      </c>
      <c r="G44" s="31" t="s">
        <v>246</v>
      </c>
      <c r="H44" s="31">
        <v>57900</v>
      </c>
      <c r="I44" s="31">
        <v>60500</v>
      </c>
      <c r="J44" s="31">
        <v>61000</v>
      </c>
      <c r="K44" s="31">
        <v>61300</v>
      </c>
      <c r="L44" s="31">
        <v>63300</v>
      </c>
      <c r="M44" s="31">
        <v>44200</v>
      </c>
      <c r="N44" s="31">
        <v>43400</v>
      </c>
      <c r="O44" s="31">
        <v>52600</v>
      </c>
      <c r="P44" s="31">
        <v>56300</v>
      </c>
      <c r="Q44" s="31">
        <v>54900</v>
      </c>
      <c r="R44" s="31">
        <v>59300</v>
      </c>
      <c r="S44" s="30"/>
      <c r="T44" s="30"/>
      <c r="U44" s="30"/>
      <c r="V44" s="30"/>
    </row>
    <row r="45" spans="1:22" ht="30" customHeight="1" x14ac:dyDescent="0.2">
      <c r="A45" s="30" t="s">
        <v>143</v>
      </c>
      <c r="B45" s="32" t="s">
        <v>20</v>
      </c>
      <c r="C45" s="32" t="s">
        <v>21</v>
      </c>
      <c r="D45" s="32" t="s">
        <v>235</v>
      </c>
      <c r="E45" s="32" t="s">
        <v>23</v>
      </c>
      <c r="F45" s="31">
        <v>62000</v>
      </c>
      <c r="G45" s="31">
        <v>62000</v>
      </c>
      <c r="H45" s="31">
        <v>63600</v>
      </c>
      <c r="I45" s="31">
        <v>66100</v>
      </c>
      <c r="J45" s="31">
        <v>66400</v>
      </c>
      <c r="K45" s="31">
        <v>66400</v>
      </c>
      <c r="L45" s="31">
        <v>67700</v>
      </c>
      <c r="M45" s="31">
        <v>47700</v>
      </c>
      <c r="N45" s="31">
        <v>46100</v>
      </c>
      <c r="O45" s="31">
        <v>55600</v>
      </c>
      <c r="P45" s="31">
        <v>59800</v>
      </c>
      <c r="Q45" s="31">
        <v>58900</v>
      </c>
      <c r="R45" s="31">
        <v>64400</v>
      </c>
      <c r="S45" s="30"/>
      <c r="T45" s="30"/>
      <c r="U45" s="30"/>
      <c r="V45" s="30"/>
    </row>
    <row r="46" spans="1:22" s="29" customFormat="1" ht="30" customHeight="1" x14ac:dyDescent="0.25">
      <c r="A46" s="30" t="s">
        <v>141</v>
      </c>
      <c r="B46" s="32" t="s">
        <v>24</v>
      </c>
      <c r="C46" s="32" t="s">
        <v>25</v>
      </c>
      <c r="D46" s="32" t="s">
        <v>22</v>
      </c>
      <c r="E46" s="32" t="s">
        <v>26</v>
      </c>
      <c r="F46" s="31" t="s">
        <v>246</v>
      </c>
      <c r="G46" s="31" t="s">
        <v>246</v>
      </c>
      <c r="H46" s="31">
        <v>46900</v>
      </c>
      <c r="I46" s="31">
        <v>49200</v>
      </c>
      <c r="J46" s="31">
        <v>52800</v>
      </c>
      <c r="K46" s="31">
        <v>50700</v>
      </c>
      <c r="L46" s="31">
        <v>0</v>
      </c>
      <c r="M46" s="31">
        <v>0</v>
      </c>
      <c r="N46" s="31">
        <v>36900</v>
      </c>
      <c r="O46" s="31">
        <v>49300</v>
      </c>
      <c r="P46" s="31">
        <v>57600</v>
      </c>
      <c r="Q46" s="31">
        <v>59500</v>
      </c>
      <c r="R46" s="31">
        <v>61100</v>
      </c>
      <c r="S46" s="30"/>
      <c r="T46" s="30"/>
      <c r="U46" s="30"/>
      <c r="V46" s="30"/>
    </row>
    <row r="47" spans="1:22" ht="30" customHeight="1" x14ac:dyDescent="0.2">
      <c r="A47" s="30" t="s">
        <v>141</v>
      </c>
      <c r="B47" s="32" t="s">
        <v>20</v>
      </c>
      <c r="C47" s="32" t="s">
        <v>21</v>
      </c>
      <c r="D47" s="32" t="s">
        <v>235</v>
      </c>
      <c r="E47" s="32" t="s">
        <v>23</v>
      </c>
      <c r="F47" s="31" t="s">
        <v>246</v>
      </c>
      <c r="G47" s="31" t="s">
        <v>246</v>
      </c>
      <c r="H47" s="31">
        <v>56700</v>
      </c>
      <c r="I47" s="31">
        <v>59700</v>
      </c>
      <c r="J47" s="31">
        <v>64100</v>
      </c>
      <c r="K47" s="31">
        <v>61600</v>
      </c>
      <c r="L47" s="31">
        <v>0</v>
      </c>
      <c r="M47" s="31">
        <v>0</v>
      </c>
      <c r="N47" s="31">
        <v>42700</v>
      </c>
      <c r="O47" s="31">
        <v>57400</v>
      </c>
      <c r="P47" s="31">
        <v>67100</v>
      </c>
      <c r="Q47" s="31">
        <v>69700</v>
      </c>
      <c r="R47" s="31">
        <v>73000</v>
      </c>
      <c r="S47" s="30"/>
      <c r="T47" s="30"/>
      <c r="U47" s="30"/>
      <c r="V47" s="30"/>
    </row>
    <row r="48" spans="1:22" s="29" customFormat="1" ht="30" customHeight="1" x14ac:dyDescent="0.25">
      <c r="A48" s="30" t="s">
        <v>142</v>
      </c>
      <c r="B48" s="32" t="s">
        <v>24</v>
      </c>
      <c r="C48" s="32" t="s">
        <v>25</v>
      </c>
      <c r="D48" s="32" t="s">
        <v>22</v>
      </c>
      <c r="E48" s="32" t="s">
        <v>26</v>
      </c>
      <c r="F48" s="31" t="s">
        <v>246</v>
      </c>
      <c r="G48" s="31" t="s">
        <v>246</v>
      </c>
      <c r="H48" s="31">
        <v>18000</v>
      </c>
      <c r="I48" s="31">
        <v>20200</v>
      </c>
      <c r="J48" s="31">
        <v>19800</v>
      </c>
      <c r="K48" s="31">
        <v>21400</v>
      </c>
      <c r="L48" s="31">
        <v>21900</v>
      </c>
      <c r="M48" s="31">
        <v>15500</v>
      </c>
      <c r="N48" s="31">
        <v>15000</v>
      </c>
      <c r="O48" s="31">
        <v>19100</v>
      </c>
      <c r="P48" s="31">
        <v>22000</v>
      </c>
      <c r="Q48" s="31">
        <v>21200</v>
      </c>
      <c r="R48" s="31">
        <v>22000</v>
      </c>
      <c r="S48" s="30"/>
      <c r="T48" s="30"/>
      <c r="U48" s="30"/>
      <c r="V48" s="30"/>
    </row>
    <row r="49" spans="1:22" ht="30" customHeight="1" x14ac:dyDescent="0.2">
      <c r="A49" s="30" t="s">
        <v>142</v>
      </c>
      <c r="B49" s="32" t="s">
        <v>20</v>
      </c>
      <c r="C49" s="32" t="s">
        <v>21</v>
      </c>
      <c r="D49" s="32" t="s">
        <v>235</v>
      </c>
      <c r="E49" s="32" t="s">
        <v>23</v>
      </c>
      <c r="F49" s="31" t="s">
        <v>246</v>
      </c>
      <c r="G49" s="31" t="s">
        <v>246</v>
      </c>
      <c r="H49" s="31">
        <v>20800</v>
      </c>
      <c r="I49" s="31">
        <v>23200</v>
      </c>
      <c r="J49" s="31">
        <v>23000</v>
      </c>
      <c r="K49" s="31">
        <v>24800</v>
      </c>
      <c r="L49" s="31">
        <v>25300</v>
      </c>
      <c r="M49" s="31">
        <v>18100</v>
      </c>
      <c r="N49" s="31">
        <v>17400</v>
      </c>
      <c r="O49" s="31">
        <v>21900</v>
      </c>
      <c r="P49" s="31">
        <v>24900</v>
      </c>
      <c r="Q49" s="31">
        <v>24400</v>
      </c>
      <c r="R49" s="31">
        <v>25600</v>
      </c>
      <c r="S49" s="30"/>
      <c r="T49" s="30"/>
      <c r="U49" s="30"/>
      <c r="V49" s="30"/>
    </row>
    <row r="50" spans="1:22" s="29" customFormat="1" ht="30" customHeight="1" x14ac:dyDescent="0.25">
      <c r="A50" s="30" t="s">
        <v>144</v>
      </c>
      <c r="B50" s="32" t="s">
        <v>24</v>
      </c>
      <c r="C50" s="32" t="s">
        <v>25</v>
      </c>
      <c r="D50" s="32" t="s">
        <v>22</v>
      </c>
      <c r="E50" s="32" t="s">
        <v>26</v>
      </c>
      <c r="F50" s="31" t="s">
        <v>246</v>
      </c>
      <c r="G50" s="31" t="s">
        <v>246</v>
      </c>
      <c r="H50" s="31">
        <v>37000</v>
      </c>
      <c r="I50" s="31">
        <v>42000</v>
      </c>
      <c r="J50" s="31">
        <v>0</v>
      </c>
      <c r="K50" s="31">
        <v>42600</v>
      </c>
      <c r="L50" s="31">
        <v>47100</v>
      </c>
      <c r="M50" s="31">
        <v>29100</v>
      </c>
      <c r="N50" s="31">
        <v>28700</v>
      </c>
      <c r="O50" s="31">
        <v>38700</v>
      </c>
      <c r="P50" s="31">
        <v>43700</v>
      </c>
      <c r="Q50" s="31">
        <v>44400</v>
      </c>
      <c r="R50" s="31">
        <v>43700</v>
      </c>
      <c r="S50" s="30"/>
      <c r="T50" s="30"/>
      <c r="U50" s="30"/>
      <c r="V50" s="30"/>
    </row>
    <row r="51" spans="1:22" ht="30" customHeight="1" x14ac:dyDescent="0.2">
      <c r="A51" s="30" t="s">
        <v>144</v>
      </c>
      <c r="B51" s="32" t="s">
        <v>20</v>
      </c>
      <c r="C51" s="32" t="s">
        <v>21</v>
      </c>
      <c r="D51" s="32" t="s">
        <v>235</v>
      </c>
      <c r="E51" s="32" t="s">
        <v>23</v>
      </c>
      <c r="F51" s="31" t="s">
        <v>246</v>
      </c>
      <c r="G51" s="31" t="s">
        <v>246</v>
      </c>
      <c r="H51" s="31">
        <v>39000</v>
      </c>
      <c r="I51" s="31">
        <v>48400</v>
      </c>
      <c r="J51" s="31">
        <v>0</v>
      </c>
      <c r="K51" s="31">
        <v>49400</v>
      </c>
      <c r="L51" s="31">
        <v>55100</v>
      </c>
      <c r="M51" s="31">
        <v>34300</v>
      </c>
      <c r="N51" s="31">
        <v>32900</v>
      </c>
      <c r="O51" s="31">
        <v>44100</v>
      </c>
      <c r="P51" s="31">
        <v>50000</v>
      </c>
      <c r="Q51" s="31">
        <v>50700</v>
      </c>
      <c r="R51" s="31">
        <v>51100</v>
      </c>
      <c r="S51" s="30"/>
      <c r="T51" s="30"/>
      <c r="U51" s="30"/>
      <c r="V51" s="30"/>
    </row>
    <row r="52" spans="1:22" s="29" customFormat="1" ht="30" customHeight="1" x14ac:dyDescent="0.25">
      <c r="A52" s="30" t="s">
        <v>147</v>
      </c>
      <c r="B52" s="32" t="s">
        <v>24</v>
      </c>
      <c r="C52" s="32" t="s">
        <v>25</v>
      </c>
      <c r="D52" s="32" t="s">
        <v>22</v>
      </c>
      <c r="E52" s="32" t="s">
        <v>26</v>
      </c>
      <c r="F52" s="31" t="s">
        <v>246</v>
      </c>
      <c r="G52" s="31" t="s">
        <v>246</v>
      </c>
      <c r="H52" s="31">
        <v>410200</v>
      </c>
      <c r="I52" s="31">
        <v>411400</v>
      </c>
      <c r="J52" s="31">
        <v>410700</v>
      </c>
      <c r="K52" s="31">
        <v>418000</v>
      </c>
      <c r="L52" s="31">
        <v>436300</v>
      </c>
      <c r="M52" s="31">
        <v>276000</v>
      </c>
      <c r="N52" s="31">
        <v>277500</v>
      </c>
      <c r="O52" s="31">
        <v>359400</v>
      </c>
      <c r="P52" s="31">
        <v>389600</v>
      </c>
      <c r="Q52" s="31">
        <v>394500</v>
      </c>
      <c r="R52" s="31">
        <v>411800</v>
      </c>
      <c r="S52" s="30"/>
      <c r="T52" s="30"/>
      <c r="U52" s="30"/>
      <c r="V52" s="30"/>
    </row>
    <row r="53" spans="1:22" ht="30" customHeight="1" x14ac:dyDescent="0.2">
      <c r="A53" s="30" t="s">
        <v>147</v>
      </c>
      <c r="B53" s="32" t="s">
        <v>20</v>
      </c>
      <c r="C53" s="32" t="s">
        <v>21</v>
      </c>
      <c r="D53" s="32" t="s">
        <v>235</v>
      </c>
      <c r="E53" s="32" t="s">
        <v>23</v>
      </c>
      <c r="F53" s="31">
        <v>429000</v>
      </c>
      <c r="G53" s="31">
        <v>437000</v>
      </c>
      <c r="H53" s="31">
        <v>437300</v>
      </c>
      <c r="I53" s="31">
        <v>439000</v>
      </c>
      <c r="J53" s="31">
        <v>437700</v>
      </c>
      <c r="K53" s="31">
        <v>442900</v>
      </c>
      <c r="L53" s="31">
        <v>460700</v>
      </c>
      <c r="M53" s="31">
        <v>294600</v>
      </c>
      <c r="N53" s="31">
        <v>286400</v>
      </c>
      <c r="O53" s="31">
        <v>367400</v>
      </c>
      <c r="P53" s="31">
        <v>399000</v>
      </c>
      <c r="Q53" s="31">
        <v>405200</v>
      </c>
      <c r="R53" s="31">
        <v>426400</v>
      </c>
      <c r="S53" s="30"/>
      <c r="T53" s="30"/>
      <c r="U53" s="30"/>
      <c r="V53" s="30"/>
    </row>
    <row r="54" spans="1:22" s="29" customFormat="1" ht="30" customHeight="1" x14ac:dyDescent="0.25">
      <c r="A54" s="30" t="s">
        <v>145</v>
      </c>
      <c r="B54" s="32" t="s">
        <v>24</v>
      </c>
      <c r="C54" s="32" t="s">
        <v>25</v>
      </c>
      <c r="D54" s="32" t="s">
        <v>22</v>
      </c>
      <c r="E54" s="32" t="s">
        <v>26</v>
      </c>
      <c r="F54" s="31" t="s">
        <v>246</v>
      </c>
      <c r="G54" s="31" t="s">
        <v>246</v>
      </c>
      <c r="H54" s="31" t="s">
        <v>246</v>
      </c>
      <c r="I54" s="31" t="s">
        <v>246</v>
      </c>
      <c r="J54" s="31">
        <v>94200</v>
      </c>
      <c r="K54" s="31">
        <v>99800</v>
      </c>
      <c r="L54" s="31">
        <v>105400</v>
      </c>
      <c r="M54" s="31">
        <v>75700</v>
      </c>
      <c r="N54" s="31">
        <v>77100</v>
      </c>
      <c r="O54" s="31">
        <v>95200</v>
      </c>
      <c r="P54" s="31">
        <v>103800</v>
      </c>
      <c r="Q54" s="31">
        <v>103300</v>
      </c>
      <c r="R54" s="31">
        <v>106000</v>
      </c>
      <c r="S54" s="30"/>
      <c r="T54" s="30"/>
      <c r="U54" s="30"/>
      <c r="V54" s="30"/>
    </row>
    <row r="55" spans="1:22" ht="30" customHeight="1" x14ac:dyDescent="0.2">
      <c r="A55" s="30" t="s">
        <v>145</v>
      </c>
      <c r="B55" s="32" t="s">
        <v>20</v>
      </c>
      <c r="C55" s="32" t="s">
        <v>21</v>
      </c>
      <c r="D55" s="32" t="s">
        <v>235</v>
      </c>
      <c r="E55" s="32" t="s">
        <v>23</v>
      </c>
      <c r="F55" s="31" t="s">
        <v>246</v>
      </c>
      <c r="G55" s="31" t="s">
        <v>246</v>
      </c>
      <c r="H55" s="31" t="s">
        <v>246</v>
      </c>
      <c r="I55" s="31" t="s">
        <v>246</v>
      </c>
      <c r="J55" s="31">
        <v>106000</v>
      </c>
      <c r="K55" s="31">
        <v>111700</v>
      </c>
      <c r="L55" s="31">
        <v>117400</v>
      </c>
      <c r="M55" s="31">
        <v>84200</v>
      </c>
      <c r="N55" s="31">
        <v>84500</v>
      </c>
      <c r="O55" s="31">
        <v>104300</v>
      </c>
      <c r="P55" s="31">
        <v>113900</v>
      </c>
      <c r="Q55" s="31">
        <v>113800</v>
      </c>
      <c r="R55" s="31">
        <v>118300</v>
      </c>
      <c r="S55" s="30"/>
      <c r="T55" s="30"/>
      <c r="U55" s="30"/>
      <c r="V55" s="30"/>
    </row>
    <row r="56" spans="1:22" s="29" customFormat="1" ht="30" customHeight="1" x14ac:dyDescent="0.25">
      <c r="A56" s="30" t="s">
        <v>146</v>
      </c>
      <c r="B56" s="32" t="s">
        <v>24</v>
      </c>
      <c r="C56" s="32" t="s">
        <v>25</v>
      </c>
      <c r="D56" s="32" t="s">
        <v>22</v>
      </c>
      <c r="E56" s="32" t="s">
        <v>26</v>
      </c>
      <c r="F56" s="31" t="s">
        <v>246</v>
      </c>
      <c r="G56" s="31" t="s">
        <v>246</v>
      </c>
      <c r="H56" s="31">
        <v>81000</v>
      </c>
      <c r="I56" s="31">
        <v>84000</v>
      </c>
      <c r="J56" s="31">
        <v>88000</v>
      </c>
      <c r="K56" s="31">
        <v>88200</v>
      </c>
      <c r="L56" s="31">
        <v>89200</v>
      </c>
      <c r="M56" s="31">
        <v>59600</v>
      </c>
      <c r="N56" s="31">
        <v>61000</v>
      </c>
      <c r="O56" s="31">
        <v>73300</v>
      </c>
      <c r="P56" s="31">
        <v>78900</v>
      </c>
      <c r="Q56" s="31">
        <v>75500</v>
      </c>
      <c r="R56" s="31">
        <v>82700</v>
      </c>
      <c r="S56" s="30"/>
      <c r="T56" s="30"/>
      <c r="U56" s="30"/>
      <c r="V56" s="30"/>
    </row>
    <row r="57" spans="1:22" ht="30" customHeight="1" x14ac:dyDescent="0.2">
      <c r="A57" s="30" t="s">
        <v>146</v>
      </c>
      <c r="B57" s="32" t="s">
        <v>20</v>
      </c>
      <c r="C57" s="32" t="s">
        <v>21</v>
      </c>
      <c r="D57" s="32" t="s">
        <v>235</v>
      </c>
      <c r="E57" s="32" t="s">
        <v>23</v>
      </c>
      <c r="F57" s="31" t="s">
        <v>246</v>
      </c>
      <c r="G57" s="31" t="s">
        <v>246</v>
      </c>
      <c r="H57" s="31">
        <v>92000</v>
      </c>
      <c r="I57" s="31">
        <v>95000</v>
      </c>
      <c r="J57" s="31">
        <v>100000</v>
      </c>
      <c r="K57" s="31">
        <v>99100</v>
      </c>
      <c r="L57" s="31">
        <v>99500</v>
      </c>
      <c r="M57" s="31">
        <v>67900</v>
      </c>
      <c r="N57" s="31">
        <v>68100</v>
      </c>
      <c r="O57" s="31">
        <v>81100</v>
      </c>
      <c r="P57" s="31">
        <v>86800</v>
      </c>
      <c r="Q57" s="31">
        <v>84500</v>
      </c>
      <c r="R57" s="31">
        <v>93000</v>
      </c>
      <c r="S57" s="30"/>
      <c r="T57" s="30"/>
      <c r="U57" s="30"/>
      <c r="V57" s="30"/>
    </row>
    <row r="58" spans="1:22" ht="18" x14ac:dyDescent="0.2">
      <c r="A58" s="30"/>
      <c r="B58" s="32"/>
      <c r="C58" s="32"/>
      <c r="D58" s="32"/>
      <c r="E58" s="32"/>
      <c r="F58" s="31"/>
      <c r="G58" s="31"/>
      <c r="H58" s="31"/>
      <c r="I58" s="31"/>
      <c r="J58" s="31"/>
      <c r="K58" s="31"/>
      <c r="L58" s="31"/>
      <c r="M58" s="31"/>
      <c r="N58" s="31"/>
      <c r="O58" s="31"/>
      <c r="P58" s="31"/>
      <c r="Q58" s="31"/>
      <c r="R58" s="31"/>
      <c r="S58" s="30"/>
      <c r="T58" s="30"/>
      <c r="U58" s="30"/>
      <c r="V58" s="30"/>
    </row>
    <row r="59" spans="1:22" ht="18" x14ac:dyDescent="0.2">
      <c r="A59" s="30"/>
      <c r="B59" s="32"/>
      <c r="C59" s="32"/>
      <c r="D59" s="32"/>
      <c r="E59" s="32"/>
      <c r="F59" s="31"/>
      <c r="G59" s="31"/>
      <c r="H59" s="31"/>
      <c r="I59" s="31"/>
      <c r="J59" s="31"/>
      <c r="K59" s="31"/>
      <c r="L59" s="31"/>
      <c r="M59" s="31"/>
      <c r="N59" s="31"/>
      <c r="O59" s="31"/>
      <c r="P59" s="31"/>
      <c r="Q59" s="31"/>
      <c r="R59" s="31"/>
      <c r="S59" s="30"/>
      <c r="T59" s="30"/>
      <c r="U59" s="30"/>
      <c r="V59" s="30"/>
    </row>
    <row r="60" spans="1:22" ht="18" x14ac:dyDescent="0.2">
      <c r="A60" s="30"/>
      <c r="B60" s="32"/>
      <c r="C60" s="32"/>
      <c r="D60" s="32"/>
      <c r="E60" s="32"/>
      <c r="F60" s="31"/>
      <c r="G60" s="31"/>
      <c r="H60" s="31"/>
      <c r="I60" s="31"/>
      <c r="J60" s="31"/>
      <c r="K60" s="31"/>
      <c r="L60" s="31"/>
      <c r="M60" s="31"/>
      <c r="N60" s="31"/>
      <c r="O60" s="31"/>
      <c r="P60" s="31"/>
      <c r="Q60" s="31"/>
      <c r="R60" s="31"/>
      <c r="S60" s="30"/>
      <c r="T60" s="30"/>
      <c r="U60" s="30"/>
      <c r="V60" s="30"/>
    </row>
    <row r="61" spans="1:22" ht="18" x14ac:dyDescent="0.2">
      <c r="A61" s="30"/>
      <c r="B61" s="32"/>
      <c r="C61" s="32"/>
      <c r="D61" s="32"/>
      <c r="E61" s="32"/>
      <c r="F61" s="31"/>
      <c r="G61" s="31"/>
      <c r="H61" s="31"/>
      <c r="I61" s="31"/>
      <c r="J61" s="31"/>
      <c r="K61" s="31"/>
      <c r="L61" s="31"/>
      <c r="M61" s="31"/>
      <c r="N61" s="31"/>
      <c r="O61" s="31"/>
      <c r="P61" s="31"/>
      <c r="Q61" s="31"/>
      <c r="R61" s="31"/>
      <c r="S61" s="30"/>
      <c r="T61" s="30"/>
      <c r="U61" s="30"/>
      <c r="V61" s="30"/>
    </row>
    <row r="62" spans="1:22" ht="18" x14ac:dyDescent="0.2">
      <c r="A62" s="30"/>
      <c r="B62" s="32"/>
      <c r="C62" s="32"/>
      <c r="D62" s="32"/>
      <c r="E62" s="32"/>
      <c r="F62" s="31"/>
      <c r="G62" s="31"/>
      <c r="H62" s="31"/>
      <c r="I62" s="31"/>
      <c r="J62" s="31"/>
      <c r="K62" s="31"/>
      <c r="L62" s="31"/>
      <c r="M62" s="31"/>
      <c r="N62" s="31"/>
      <c r="O62" s="31"/>
      <c r="P62" s="31"/>
      <c r="Q62" s="31"/>
      <c r="R62" s="31"/>
      <c r="S62" s="30"/>
      <c r="T62" s="30"/>
      <c r="U62" s="30"/>
      <c r="V62" s="30"/>
    </row>
    <row r="63" spans="1:22" ht="18" x14ac:dyDescent="0.2">
      <c r="A63" s="30"/>
      <c r="B63" s="32"/>
      <c r="C63" s="32"/>
      <c r="D63" s="32"/>
      <c r="E63" s="32"/>
      <c r="F63" s="31"/>
      <c r="G63" s="31"/>
      <c r="H63" s="31"/>
      <c r="I63" s="31"/>
      <c r="J63" s="31"/>
      <c r="K63" s="31"/>
      <c r="L63" s="31"/>
      <c r="M63" s="31"/>
      <c r="N63" s="31"/>
      <c r="O63" s="31"/>
      <c r="P63" s="31"/>
      <c r="Q63" s="31"/>
      <c r="R63" s="31"/>
      <c r="S63" s="30"/>
      <c r="T63" s="30"/>
      <c r="U63" s="30"/>
      <c r="V63" s="30"/>
    </row>
    <row r="64" spans="1:22" ht="18" x14ac:dyDescent="0.2">
      <c r="A64" s="30"/>
      <c r="B64" s="32"/>
      <c r="C64" s="32"/>
      <c r="D64" s="32"/>
      <c r="E64" s="32"/>
      <c r="F64" s="31"/>
      <c r="G64" s="31"/>
      <c r="H64" s="31"/>
      <c r="I64" s="31"/>
      <c r="J64" s="31"/>
      <c r="K64" s="31"/>
      <c r="L64" s="31"/>
      <c r="M64" s="31"/>
      <c r="N64" s="31"/>
      <c r="O64" s="31"/>
      <c r="P64" s="31"/>
      <c r="Q64" s="31"/>
      <c r="R64" s="31"/>
      <c r="S64" s="30"/>
      <c r="T64" s="30"/>
      <c r="U64" s="30"/>
      <c r="V64" s="30"/>
    </row>
    <row r="65" spans="1:22" ht="18" x14ac:dyDescent="0.2">
      <c r="A65" s="30"/>
      <c r="B65" s="32"/>
      <c r="C65" s="32"/>
      <c r="D65" s="32"/>
      <c r="E65" s="32"/>
      <c r="F65" s="31"/>
      <c r="G65" s="31"/>
      <c r="H65" s="31"/>
      <c r="I65" s="31"/>
      <c r="J65" s="31"/>
      <c r="K65" s="31"/>
      <c r="L65" s="31"/>
      <c r="M65" s="31"/>
      <c r="N65" s="31"/>
      <c r="O65" s="31"/>
      <c r="P65" s="31"/>
      <c r="Q65" s="31"/>
      <c r="R65" s="31"/>
      <c r="S65" s="30"/>
      <c r="T65" s="30"/>
      <c r="U65" s="30"/>
      <c r="V65" s="30"/>
    </row>
    <row r="66" spans="1:22" ht="18" x14ac:dyDescent="0.2">
      <c r="A66" s="30"/>
      <c r="B66" s="32"/>
      <c r="C66" s="32"/>
      <c r="D66" s="32"/>
      <c r="E66" s="32"/>
      <c r="F66" s="31"/>
      <c r="G66" s="31"/>
      <c r="H66" s="31"/>
      <c r="I66" s="31"/>
      <c r="J66" s="31"/>
      <c r="K66" s="31"/>
      <c r="L66" s="31"/>
      <c r="M66" s="31"/>
      <c r="N66" s="31"/>
      <c r="O66" s="31"/>
      <c r="P66" s="31"/>
      <c r="Q66" s="31"/>
      <c r="R66" s="31"/>
      <c r="S66" s="30"/>
      <c r="T66" s="30"/>
      <c r="U66" s="30"/>
      <c r="V66" s="30"/>
    </row>
    <row r="67" spans="1:22" ht="18" x14ac:dyDescent="0.2">
      <c r="A67" s="30"/>
      <c r="B67" s="32"/>
      <c r="C67" s="32"/>
      <c r="D67" s="32"/>
      <c r="E67" s="32"/>
      <c r="F67" s="31"/>
      <c r="G67" s="31"/>
      <c r="H67" s="31"/>
      <c r="I67" s="31"/>
      <c r="J67" s="31"/>
      <c r="K67" s="31"/>
      <c r="L67" s="31"/>
      <c r="M67" s="31"/>
      <c r="N67" s="31"/>
      <c r="O67" s="31"/>
      <c r="P67" s="31"/>
      <c r="Q67" s="31"/>
      <c r="R67" s="31"/>
      <c r="S67" s="30"/>
      <c r="T67" s="30"/>
      <c r="U67" s="30"/>
      <c r="V67" s="30"/>
    </row>
    <row r="68" spans="1:22" ht="18" x14ac:dyDescent="0.2">
      <c r="A68" s="30"/>
      <c r="B68" s="32"/>
      <c r="C68" s="32"/>
      <c r="D68" s="32"/>
      <c r="E68" s="32"/>
      <c r="F68" s="31"/>
      <c r="G68" s="31"/>
      <c r="H68" s="31"/>
      <c r="I68" s="31"/>
      <c r="J68" s="31"/>
      <c r="K68" s="31"/>
      <c r="L68" s="31"/>
      <c r="M68" s="31"/>
      <c r="N68" s="31"/>
      <c r="O68" s="31"/>
      <c r="P68" s="31"/>
      <c r="Q68" s="31"/>
      <c r="R68" s="31"/>
      <c r="S68" s="30"/>
      <c r="T68" s="30"/>
      <c r="U68" s="30"/>
      <c r="V68" s="30"/>
    </row>
    <row r="69" spans="1:22" ht="18" x14ac:dyDescent="0.2">
      <c r="A69" s="30"/>
      <c r="B69" s="32"/>
      <c r="C69" s="32"/>
      <c r="D69" s="32"/>
      <c r="E69" s="32"/>
      <c r="F69" s="31"/>
      <c r="G69" s="31"/>
      <c r="H69" s="31"/>
      <c r="I69" s="31"/>
      <c r="J69" s="31"/>
      <c r="K69" s="31"/>
      <c r="L69" s="31"/>
      <c r="M69" s="31"/>
      <c r="N69" s="31"/>
      <c r="O69" s="31"/>
      <c r="P69" s="31"/>
      <c r="Q69" s="31"/>
      <c r="R69" s="31"/>
      <c r="S69" s="30"/>
      <c r="T69" s="30"/>
      <c r="U69" s="30"/>
      <c r="V69" s="30"/>
    </row>
    <row r="70" spans="1:22" ht="18" x14ac:dyDescent="0.2">
      <c r="A70" s="30"/>
      <c r="B70" s="32"/>
      <c r="C70" s="32"/>
      <c r="D70" s="32"/>
      <c r="E70" s="32"/>
      <c r="F70" s="31"/>
      <c r="G70" s="31"/>
      <c r="H70" s="31"/>
      <c r="I70" s="31"/>
      <c r="J70" s="31"/>
      <c r="K70" s="31"/>
      <c r="L70" s="31"/>
      <c r="M70" s="31"/>
      <c r="N70" s="31"/>
      <c r="O70" s="31"/>
      <c r="P70" s="31"/>
      <c r="Q70" s="31"/>
      <c r="R70" s="31"/>
      <c r="S70" s="30"/>
      <c r="T70" s="30"/>
      <c r="U70" s="30"/>
      <c r="V70" s="30"/>
    </row>
    <row r="71" spans="1:22" ht="18" x14ac:dyDescent="0.2">
      <c r="A71" s="30"/>
      <c r="B71" s="32"/>
      <c r="C71" s="32"/>
      <c r="D71" s="32"/>
      <c r="E71" s="32"/>
      <c r="F71" s="31"/>
      <c r="G71" s="31"/>
      <c r="H71" s="31"/>
      <c r="I71" s="31"/>
      <c r="J71" s="31"/>
      <c r="K71" s="31"/>
      <c r="L71" s="31"/>
      <c r="M71" s="31"/>
      <c r="N71" s="31"/>
      <c r="O71" s="31"/>
      <c r="P71" s="31"/>
      <c r="Q71" s="31"/>
      <c r="R71" s="31"/>
      <c r="S71" s="30"/>
      <c r="T71" s="30"/>
      <c r="U71" s="30"/>
      <c r="V71" s="30"/>
    </row>
    <row r="72" spans="1:22" ht="18" x14ac:dyDescent="0.2">
      <c r="A72" s="30"/>
      <c r="B72" s="32"/>
      <c r="C72" s="32"/>
      <c r="D72" s="32"/>
      <c r="E72" s="32"/>
      <c r="F72" s="31"/>
      <c r="G72" s="31"/>
      <c r="H72" s="31"/>
      <c r="I72" s="31"/>
      <c r="J72" s="31"/>
      <c r="K72" s="31"/>
      <c r="L72" s="31"/>
      <c r="M72" s="31"/>
      <c r="N72" s="31"/>
      <c r="O72" s="31"/>
      <c r="P72" s="31"/>
      <c r="Q72" s="31"/>
      <c r="R72" s="31"/>
      <c r="S72" s="30"/>
      <c r="T72" s="30"/>
      <c r="U72" s="30"/>
      <c r="V72" s="30"/>
    </row>
    <row r="73" spans="1:22" ht="18" x14ac:dyDescent="0.2">
      <c r="A73" s="30"/>
      <c r="B73" s="32"/>
      <c r="C73" s="32"/>
      <c r="D73" s="32"/>
      <c r="E73" s="32"/>
      <c r="F73" s="31"/>
      <c r="G73" s="31"/>
      <c r="H73" s="31"/>
      <c r="I73" s="31"/>
      <c r="J73" s="31"/>
      <c r="K73" s="31"/>
      <c r="L73" s="31"/>
      <c r="M73" s="31"/>
      <c r="N73" s="31"/>
      <c r="O73" s="31"/>
      <c r="P73" s="31"/>
      <c r="Q73" s="31"/>
      <c r="R73" s="31"/>
      <c r="S73" s="30"/>
      <c r="T73" s="30"/>
      <c r="U73" s="30"/>
      <c r="V73" s="30"/>
    </row>
    <row r="74" spans="1:22" ht="18" x14ac:dyDescent="0.2">
      <c r="A74" s="30"/>
      <c r="B74" s="32"/>
      <c r="C74" s="32"/>
      <c r="D74" s="32"/>
      <c r="E74" s="32"/>
      <c r="F74" s="31"/>
      <c r="G74" s="31"/>
      <c r="H74" s="31"/>
      <c r="I74" s="31"/>
      <c r="J74" s="31"/>
      <c r="K74" s="31"/>
      <c r="L74" s="31"/>
      <c r="M74" s="31"/>
      <c r="N74" s="31"/>
      <c r="O74" s="31"/>
      <c r="P74" s="31"/>
      <c r="Q74" s="31"/>
      <c r="R74" s="31"/>
      <c r="S74" s="30"/>
      <c r="T74" s="30"/>
      <c r="U74" s="30"/>
      <c r="V74" s="30"/>
    </row>
    <row r="75" spans="1:22" ht="18" x14ac:dyDescent="0.2">
      <c r="A75" s="30"/>
      <c r="B75" s="32"/>
      <c r="C75" s="32"/>
      <c r="D75" s="32"/>
      <c r="E75" s="32"/>
      <c r="F75" s="31"/>
      <c r="G75" s="31"/>
      <c r="H75" s="31"/>
      <c r="I75" s="31"/>
      <c r="J75" s="31"/>
      <c r="K75" s="31"/>
      <c r="L75" s="31"/>
      <c r="M75" s="31"/>
      <c r="N75" s="31"/>
      <c r="O75" s="31"/>
      <c r="P75" s="31"/>
      <c r="Q75" s="31"/>
      <c r="R75" s="31"/>
      <c r="S75" s="30"/>
      <c r="T75" s="30"/>
      <c r="U75" s="30"/>
      <c r="V75" s="30"/>
    </row>
    <row r="76" spans="1:22" ht="18" x14ac:dyDescent="0.2">
      <c r="A76" s="30"/>
      <c r="B76" s="32"/>
      <c r="C76" s="32"/>
      <c r="D76" s="32"/>
      <c r="E76" s="32"/>
      <c r="F76" s="31"/>
      <c r="G76" s="31"/>
      <c r="H76" s="31"/>
      <c r="I76" s="31"/>
      <c r="J76" s="31"/>
      <c r="K76" s="31"/>
      <c r="L76" s="31"/>
      <c r="M76" s="31"/>
      <c r="N76" s="31"/>
      <c r="O76" s="31"/>
      <c r="P76" s="31"/>
      <c r="Q76" s="31"/>
      <c r="R76" s="31"/>
      <c r="S76" s="30"/>
      <c r="T76" s="30"/>
      <c r="U76" s="30"/>
      <c r="V76" s="30"/>
    </row>
    <row r="77" spans="1:22" ht="18" x14ac:dyDescent="0.2">
      <c r="A77" s="30"/>
      <c r="B77" s="32"/>
      <c r="C77" s="32"/>
      <c r="D77" s="32"/>
      <c r="E77" s="32"/>
      <c r="F77" s="31"/>
      <c r="G77" s="31"/>
      <c r="H77" s="31"/>
      <c r="I77" s="31"/>
      <c r="J77" s="31"/>
      <c r="K77" s="31"/>
      <c r="L77" s="31"/>
      <c r="M77" s="31"/>
      <c r="N77" s="31"/>
      <c r="O77" s="31"/>
      <c r="P77" s="31"/>
      <c r="Q77" s="31"/>
      <c r="R77" s="31"/>
      <c r="S77" s="30"/>
      <c r="T77" s="30"/>
      <c r="U77" s="30"/>
      <c r="V77" s="30"/>
    </row>
    <row r="78" spans="1:22" ht="18" x14ac:dyDescent="0.2">
      <c r="A78" s="30"/>
      <c r="B78" s="32"/>
      <c r="C78" s="32"/>
      <c r="D78" s="32"/>
      <c r="E78" s="32"/>
      <c r="F78" s="31"/>
      <c r="G78" s="31"/>
      <c r="H78" s="31"/>
      <c r="I78" s="31"/>
      <c r="J78" s="31"/>
      <c r="K78" s="31"/>
      <c r="L78" s="31"/>
      <c r="M78" s="31"/>
      <c r="N78" s="31"/>
      <c r="O78" s="31"/>
      <c r="P78" s="31"/>
      <c r="Q78" s="31"/>
      <c r="R78" s="31"/>
      <c r="S78" s="30"/>
      <c r="T78" s="30"/>
      <c r="U78" s="30"/>
      <c r="V78" s="30"/>
    </row>
    <row r="79" spans="1:22" ht="18" x14ac:dyDescent="0.2">
      <c r="A79" s="30"/>
      <c r="B79" s="32"/>
      <c r="C79" s="32"/>
      <c r="D79" s="32"/>
      <c r="E79" s="32"/>
      <c r="F79" s="31"/>
      <c r="G79" s="31"/>
      <c r="H79" s="31"/>
      <c r="I79" s="31"/>
      <c r="J79" s="31"/>
      <c r="K79" s="31"/>
      <c r="L79" s="31"/>
      <c r="M79" s="31"/>
      <c r="N79" s="31"/>
      <c r="O79" s="31"/>
      <c r="P79" s="31"/>
      <c r="Q79" s="31"/>
      <c r="R79" s="31"/>
      <c r="S79" s="30"/>
      <c r="T79" s="30"/>
      <c r="U79" s="30"/>
      <c r="V79" s="30"/>
    </row>
    <row r="80" spans="1:22" ht="18" x14ac:dyDescent="0.2">
      <c r="A80" s="30"/>
      <c r="B80" s="32"/>
      <c r="C80" s="32"/>
      <c r="D80" s="32"/>
      <c r="E80" s="32"/>
      <c r="F80" s="31"/>
      <c r="G80" s="31"/>
      <c r="H80" s="31"/>
      <c r="I80" s="31"/>
      <c r="J80" s="31"/>
      <c r="K80" s="31"/>
      <c r="L80" s="31"/>
      <c r="M80" s="31"/>
      <c r="N80" s="31"/>
      <c r="O80" s="31"/>
      <c r="P80" s="31"/>
      <c r="Q80" s="31"/>
      <c r="R80" s="31"/>
      <c r="S80" s="30"/>
      <c r="T80" s="30"/>
      <c r="U80" s="30"/>
      <c r="V80" s="30"/>
    </row>
    <row r="81" spans="1:22" ht="18" x14ac:dyDescent="0.2">
      <c r="A81" s="30"/>
      <c r="B81" s="32"/>
      <c r="C81" s="32"/>
      <c r="D81" s="32"/>
      <c r="E81" s="32"/>
      <c r="F81" s="31"/>
      <c r="G81" s="31"/>
      <c r="H81" s="31"/>
      <c r="I81" s="31"/>
      <c r="J81" s="31"/>
      <c r="K81" s="31"/>
      <c r="L81" s="31"/>
      <c r="M81" s="31"/>
      <c r="N81" s="31"/>
      <c r="O81" s="31"/>
      <c r="P81" s="31"/>
      <c r="Q81" s="31"/>
      <c r="R81" s="31"/>
      <c r="S81" s="30"/>
      <c r="T81" s="30"/>
      <c r="U81" s="30"/>
      <c r="V81" s="30"/>
    </row>
    <row r="82" spans="1:22" ht="18" x14ac:dyDescent="0.2">
      <c r="A82" s="30"/>
      <c r="B82" s="32"/>
      <c r="C82" s="32"/>
      <c r="D82" s="32"/>
      <c r="E82" s="32"/>
      <c r="F82" s="31"/>
      <c r="G82" s="31"/>
      <c r="H82" s="31"/>
      <c r="I82" s="31"/>
      <c r="J82" s="31"/>
      <c r="K82" s="31"/>
      <c r="L82" s="31"/>
      <c r="M82" s="31"/>
      <c r="N82" s="31"/>
      <c r="O82" s="31"/>
      <c r="P82" s="31"/>
      <c r="Q82" s="31"/>
      <c r="R82" s="31"/>
      <c r="S82" s="30"/>
      <c r="T82" s="30"/>
      <c r="U82" s="30"/>
      <c r="V82" s="30"/>
    </row>
    <row r="83" spans="1:22" ht="18" x14ac:dyDescent="0.2">
      <c r="A83" s="30"/>
      <c r="B83" s="32"/>
      <c r="C83" s="32"/>
      <c r="D83" s="32"/>
      <c r="E83" s="32"/>
      <c r="F83" s="31"/>
      <c r="G83" s="31"/>
      <c r="H83" s="31"/>
      <c r="I83" s="31"/>
      <c r="J83" s="31"/>
      <c r="K83" s="31"/>
      <c r="L83" s="31"/>
      <c r="M83" s="31"/>
      <c r="N83" s="31"/>
      <c r="O83" s="31"/>
      <c r="P83" s="31"/>
      <c r="Q83" s="31"/>
      <c r="R83" s="31"/>
      <c r="S83" s="30"/>
      <c r="T83" s="30"/>
      <c r="U83" s="30"/>
      <c r="V83" s="30"/>
    </row>
    <row r="84" spans="1:22" ht="18" x14ac:dyDescent="0.2">
      <c r="A84" s="30"/>
      <c r="B84" s="32"/>
      <c r="C84" s="32"/>
      <c r="D84" s="32"/>
      <c r="E84" s="32"/>
      <c r="F84" s="31"/>
      <c r="G84" s="31"/>
      <c r="H84" s="31"/>
      <c r="I84" s="31"/>
      <c r="J84" s="31"/>
      <c r="K84" s="31"/>
      <c r="L84" s="31"/>
      <c r="M84" s="31"/>
      <c r="N84" s="31"/>
      <c r="O84" s="31"/>
      <c r="P84" s="31"/>
      <c r="Q84" s="31"/>
      <c r="R84" s="31"/>
      <c r="S84" s="30"/>
      <c r="T84" s="30"/>
      <c r="U84" s="30"/>
      <c r="V84" s="30"/>
    </row>
    <row r="85" spans="1:22" ht="18" x14ac:dyDescent="0.2">
      <c r="A85" s="30"/>
      <c r="B85" s="32"/>
      <c r="C85" s="32"/>
      <c r="D85" s="32"/>
      <c r="E85" s="32"/>
      <c r="F85" s="31"/>
      <c r="G85" s="31"/>
      <c r="H85" s="31"/>
      <c r="I85" s="31"/>
      <c r="J85" s="31"/>
      <c r="K85" s="31"/>
      <c r="L85" s="31"/>
      <c r="M85" s="31"/>
      <c r="N85" s="31"/>
      <c r="O85" s="31"/>
      <c r="P85" s="31"/>
      <c r="Q85" s="31"/>
      <c r="R85" s="31"/>
      <c r="S85" s="30"/>
      <c r="T85" s="30"/>
      <c r="U85" s="30"/>
      <c r="V85" s="30"/>
    </row>
  </sheetData>
  <phoneticPr fontId="19" type="noConversion"/>
  <conditionalFormatting sqref="A1">
    <cfRule type="expression" dxfId="36" priority="113" stopIfTrue="1">
      <formula>LEFT(#REF!,1)="["</formula>
    </cfRule>
  </conditionalFormatting>
  <conditionalFormatting sqref="B1">
    <cfRule type="expression" dxfId="35" priority="114" stopIfTrue="1">
      <formula>LEFT(#REF!,1)="["</formula>
    </cfRule>
  </conditionalFormatting>
  <conditionalFormatting sqref="B3:B5 B29:B31 B57">
    <cfRule type="expression" dxfId="34" priority="44" stopIfTrue="1">
      <formula>LEFT(#REF!,1)="["</formula>
    </cfRule>
  </conditionalFormatting>
  <conditionalFormatting sqref="B7 B33 B35">
    <cfRule type="expression" dxfId="33" priority="68" stopIfTrue="1">
      <formula>LEFT(#REF!,1)="["</formula>
    </cfRule>
  </conditionalFormatting>
  <conditionalFormatting sqref="B9 B37">
    <cfRule type="expression" dxfId="32" priority="66" stopIfTrue="1">
      <formula>LEFT(#REF!,1)="["</formula>
    </cfRule>
  </conditionalFormatting>
  <conditionalFormatting sqref="B11 B39">
    <cfRule type="expression" dxfId="31" priority="64" stopIfTrue="1">
      <formula>LEFT(#REF!,1)="["</formula>
    </cfRule>
  </conditionalFormatting>
  <conditionalFormatting sqref="B13 B41">
    <cfRule type="expression" dxfId="30" priority="62" stopIfTrue="1">
      <formula>LEFT(#REF!,1)="["</formula>
    </cfRule>
  </conditionalFormatting>
  <conditionalFormatting sqref="B15 B43">
    <cfRule type="expression" dxfId="29" priority="60" stopIfTrue="1">
      <formula>LEFT(#REF!,1)="["</formula>
    </cfRule>
  </conditionalFormatting>
  <conditionalFormatting sqref="B17 B45">
    <cfRule type="expression" dxfId="28" priority="58" stopIfTrue="1">
      <formula>LEFT(#REF!,1)="["</formula>
    </cfRule>
  </conditionalFormatting>
  <conditionalFormatting sqref="B19 B47">
    <cfRule type="expression" dxfId="27" priority="56" stopIfTrue="1">
      <formula>LEFT(#REF!,1)="["</formula>
    </cfRule>
  </conditionalFormatting>
  <conditionalFormatting sqref="B21 B49">
    <cfRule type="expression" dxfId="26" priority="54" stopIfTrue="1">
      <formula>LEFT(#REF!,1)="["</formula>
    </cfRule>
  </conditionalFormatting>
  <conditionalFormatting sqref="B23 B51">
    <cfRule type="expression" dxfId="25" priority="52" stopIfTrue="1">
      <formula>LEFT(#REF!,1)="["</formula>
    </cfRule>
  </conditionalFormatting>
  <conditionalFormatting sqref="B25 B53">
    <cfRule type="expression" dxfId="24" priority="50" stopIfTrue="1">
      <formula>LEFT(#REF!,1)="["</formula>
    </cfRule>
  </conditionalFormatting>
  <conditionalFormatting sqref="B27 B55">
    <cfRule type="expression" dxfId="23" priority="48" stopIfTrue="1">
      <formula>LEFT(#REF!,1)="["</formula>
    </cfRule>
  </conditionalFormatting>
  <conditionalFormatting sqref="B2:M2 S2:V3 A2:A85 F3:M7 S5:V29 B6:E6 B8:M8 F9:M9 B10:M10 F11:M11 B12:M12 F13:M13 B14:M14 F15:M15 B16:M16 F17:M17 B18:M18 F19:M19 B20:M20 F21:M21 B22:M22 F23:M23 B24:M24 F25:M25 B26:M26 F27:M27 B28:M28 F29:M29 F31:M31 S31:V85 B32:M32 F33:M33 B34:M34 F35:M35 B36:M36 F37:M37 B38:M38 F39:M39 B40:M40 F41:M41 B42:M42 F43:M43 B44:M44 F45:M45 B46:M46 F47:M47 B48:M48 F49:M49 B50:M50 F51:M51 B52:M52 F53:M53 B54:M54 F55:M55 B56:M56 F57:M57">
    <cfRule type="expression" dxfId="22" priority="108" stopIfTrue="1">
      <formula>LEFT(#REF!,1)="["</formula>
    </cfRule>
  </conditionalFormatting>
  <conditionalFormatting sqref="B58:R85">
    <cfRule type="expression" dxfId="21" priority="1" stopIfTrue="1">
      <formula>LEFT(#REF!,1)="["</formula>
    </cfRule>
  </conditionalFormatting>
  <conditionalFormatting sqref="C1:E1">
    <cfRule type="expression" dxfId="20" priority="86" stopIfTrue="1">
      <formula>LEFT(#REF!,1)="["</formula>
    </cfRule>
  </conditionalFormatting>
  <conditionalFormatting sqref="C3:E5 C29:E31 C57:E57">
    <cfRule type="expression" dxfId="19" priority="43" stopIfTrue="1">
      <formula>LEFT(#REF!,1)="["</formula>
    </cfRule>
  </conditionalFormatting>
  <conditionalFormatting sqref="C7:E7 C33:E33 C35:E35">
    <cfRule type="expression" dxfId="18" priority="67" stopIfTrue="1">
      <formula>LEFT(#REF!,1)="["</formula>
    </cfRule>
  </conditionalFormatting>
  <conditionalFormatting sqref="C9:E9 C37:E37">
    <cfRule type="expression" dxfId="17" priority="65" stopIfTrue="1">
      <formula>LEFT(#REF!,1)="["</formula>
    </cfRule>
  </conditionalFormatting>
  <conditionalFormatting sqref="C11:E11 C39:E39">
    <cfRule type="expression" dxfId="16" priority="63" stopIfTrue="1">
      <formula>LEFT(#REF!,1)="["</formula>
    </cfRule>
  </conditionalFormatting>
  <conditionalFormatting sqref="C13:E13 C41:E41">
    <cfRule type="expression" dxfId="15" priority="61" stopIfTrue="1">
      <formula>LEFT(#REF!,1)="["</formula>
    </cfRule>
  </conditionalFormatting>
  <conditionalFormatting sqref="C15:E15 C43:E43">
    <cfRule type="expression" dxfId="14" priority="59" stopIfTrue="1">
      <formula>LEFT(#REF!,1)="["</formula>
    </cfRule>
  </conditionalFormatting>
  <conditionalFormatting sqref="C17:E17 C45:E45">
    <cfRule type="expression" dxfId="13" priority="57" stopIfTrue="1">
      <formula>LEFT(#REF!,1)="["</formula>
    </cfRule>
  </conditionalFormatting>
  <conditionalFormatting sqref="C19:E19 C47:E47">
    <cfRule type="expression" dxfId="12" priority="55" stopIfTrue="1">
      <formula>LEFT(#REF!,1)="["</formula>
    </cfRule>
  </conditionalFormatting>
  <conditionalFormatting sqref="C21:E21 C49:E49">
    <cfRule type="expression" dxfId="11" priority="53" stopIfTrue="1">
      <formula>LEFT(#REF!,1)="["</formula>
    </cfRule>
  </conditionalFormatting>
  <conditionalFormatting sqref="C23:E23 C51:E51">
    <cfRule type="expression" dxfId="10" priority="51" stopIfTrue="1">
      <formula>LEFT(#REF!,1)="["</formula>
    </cfRule>
  </conditionalFormatting>
  <conditionalFormatting sqref="C25:E25 C53:E53">
    <cfRule type="expression" dxfId="9" priority="49" stopIfTrue="1">
      <formula>LEFT(#REF!,1)="["</formula>
    </cfRule>
  </conditionalFormatting>
  <conditionalFormatting sqref="C27:E27 C55:E55">
    <cfRule type="expression" dxfId="8" priority="47" stopIfTrue="1">
      <formula>LEFT(#REF!,1)="["</formula>
    </cfRule>
  </conditionalFormatting>
  <conditionalFormatting sqref="F1:F57">
    <cfRule type="expression" dxfId="7" priority="46" stopIfTrue="1">
      <formula>LEFT(#REF!,1)="["</formula>
    </cfRule>
  </conditionalFormatting>
  <conditionalFormatting sqref="G30:M30">
    <cfRule type="expression" dxfId="6" priority="81" stopIfTrue="1">
      <formula>LEFT(#REF!,1)="["</formula>
    </cfRule>
  </conditionalFormatting>
  <conditionalFormatting sqref="G1:R1">
    <cfRule type="expression" dxfId="5" priority="83" stopIfTrue="1">
      <formula>LEFT(#REF!,1)="["</formula>
    </cfRule>
  </conditionalFormatting>
  <conditionalFormatting sqref="N2:R57">
    <cfRule type="expression" dxfId="4" priority="45" stopIfTrue="1">
      <formula>LEFT(#REF!,1)="["</formula>
    </cfRule>
  </conditionalFormatting>
  <conditionalFormatting sqref="S1">
    <cfRule type="expression" dxfId="3" priority="78" stopIfTrue="1">
      <formula>LEFT(#REF!,1)="["</formula>
    </cfRule>
  </conditionalFormatting>
  <conditionalFormatting sqref="S4 S30">
    <cfRule type="expression" dxfId="2" priority="77" stopIfTrue="1">
      <formula>LEFT(#REF!,1)="["</formula>
    </cfRule>
  </conditionalFormatting>
  <conditionalFormatting sqref="T1:V1">
    <cfRule type="expression" dxfId="1" priority="75" stopIfTrue="1">
      <formula>LEFT(#REF!,1)="["</formula>
    </cfRule>
  </conditionalFormatting>
  <conditionalFormatting sqref="T4:V4 T30:V30">
    <cfRule type="expression" dxfId="0" priority="74" stopIfTrue="1">
      <formula>LEFT(#REF!,1)="["</formula>
    </cfRule>
  </conditionalFormatting>
  <pageMargins left="0.7" right="0.7" top="0.78740157499999996" bottom="0.78740157499999996" header="0.3" footer="0.3"/>
  <pageSetup paperSize="9"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DBDC5-9D58-4F9B-B66E-E76D351CD98C}">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126</v>
      </c>
      <c r="E2" s="38"/>
      <c r="F2" s="38"/>
    </row>
    <row r="3" spans="1:6" x14ac:dyDescent="0.2">
      <c r="E3" s="38"/>
      <c r="F3" s="38"/>
    </row>
    <row r="5" spans="1:6" x14ac:dyDescent="0.2">
      <c r="A5" s="47" t="s">
        <v>217</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135500</v>
      </c>
      <c r="J20" s="38" t="str">
        <f>_xlfn.XLOOKUP($B$2,tlData[Bahnhof_Gare_Stazione],tlData[Einheit],"Fehler",,1)</f>
        <v>PB/Tag</v>
      </c>
    </row>
    <row r="21" spans="1:16" x14ac:dyDescent="0.2">
      <c r="A21" s="33" t="s">
        <v>136</v>
      </c>
      <c r="H21" s="34">
        <v>2025</v>
      </c>
      <c r="I21" s="38">
        <f>_xlfn.XLOOKUP($B$2,tlData[Bahnhof_Gare_Stazione],tlData[2025],"Fehler",,1)</f>
        <v>136200</v>
      </c>
      <c r="J21" s="38" t="str">
        <f>_xlfn.XLOOKUP($B$2,tlData[Bahnhof_Gare_Stazione],tlData[Einheit],"Fehler",,1)</f>
        <v>PB/Tag</v>
      </c>
    </row>
    <row r="22" spans="1:16" x14ac:dyDescent="0.2">
      <c r="A22" s="33" t="s">
        <v>245</v>
      </c>
    </row>
    <row r="23" spans="1:16" x14ac:dyDescent="0.2">
      <c r="A23" s="33" t="s">
        <v>137</v>
      </c>
      <c r="H23" s="34" t="s">
        <v>149</v>
      </c>
    </row>
    <row r="24" spans="1:16" ht="15" x14ac:dyDescent="0.25">
      <c r="A24" s="33" t="s">
        <v>138</v>
      </c>
      <c r="H24" s="41" t="s">
        <v>150</v>
      </c>
      <c r="I24" s="42" t="s">
        <v>148</v>
      </c>
      <c r="J24" s="41" t="s">
        <v>151</v>
      </c>
      <c r="K24" s="41" t="s">
        <v>152</v>
      </c>
      <c r="L24" s="41" t="s">
        <v>153</v>
      </c>
      <c r="M24" s="41" t="s">
        <v>154</v>
      </c>
      <c r="N24" s="41" t="s">
        <v>155</v>
      </c>
      <c r="O24" s="41" t="s">
        <v>156</v>
      </c>
      <c r="P24" s="42" t="s">
        <v>157</v>
      </c>
    </row>
    <row r="25" spans="1:16" x14ac:dyDescent="0.2">
      <c r="A25" s="33" t="s">
        <v>139</v>
      </c>
      <c r="H25" s="39" cm="1">
        <f t="array" ref="H25:P26">_xlfn._xlws.FILTER(tlWochengang[[Jahr_Annee_Anno_Year]:[So_Dim_Dom_Su]],tlWochengang[Bahnhof_Gare_Stazione_Station]='Basel SBB'!B2)</f>
        <v>2024</v>
      </c>
      <c r="I25" s="39" t="str">
        <v>Basel SBB</v>
      </c>
      <c r="J25" s="40">
        <v>0.142426408298579</v>
      </c>
      <c r="K25" s="40">
        <v>0.149071706723687</v>
      </c>
      <c r="L25" s="40">
        <v>0.14720981043140902</v>
      </c>
      <c r="M25" s="40">
        <v>0.150936163141005</v>
      </c>
      <c r="N25" s="40">
        <v>0.154718858759958</v>
      </c>
      <c r="O25" s="40">
        <v>0.13688446329054801</v>
      </c>
      <c r="P25" s="40">
        <v>0.118752589354815</v>
      </c>
    </row>
    <row r="26" spans="1:16" x14ac:dyDescent="0.2">
      <c r="A26" s="33" t="s">
        <v>140</v>
      </c>
      <c r="H26" s="39">
        <v>2025</v>
      </c>
      <c r="I26" s="39" t="str">
        <v>Basel SBB</v>
      </c>
      <c r="J26" s="40">
        <v>0.14099999999999999</v>
      </c>
      <c r="K26" s="40">
        <v>0.14800000000000002</v>
      </c>
      <c r="L26" s="40">
        <v>0.14599999999999999</v>
      </c>
      <c r="M26" s="40">
        <v>0.152</v>
      </c>
      <c r="N26" s="40">
        <v>0.154</v>
      </c>
      <c r="O26" s="40">
        <v>0.13600000000000001</v>
      </c>
      <c r="P26" s="40">
        <v>0.12300000000000001</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140900</v>
      </c>
      <c r="J47" s="38" t="str">
        <f>_xlfn.XLOOKUP($B$2,tlData[Bahnhof_Gare_Stazione],tlData[Einheit],"Fehler",,-1)</f>
        <v>PB/Werktag</v>
      </c>
    </row>
    <row r="48" spans="1:10" x14ac:dyDescent="0.2">
      <c r="H48" s="34">
        <v>2025</v>
      </c>
      <c r="I48" s="38">
        <f>_xlfn.XLOOKUP($B$2,tlData[Bahnhof_Gare_Stazione],tlData[2025],"Fehler",,-1)</f>
        <v>141800</v>
      </c>
      <c r="J48" s="38" t="str">
        <f>_xlfn.XLOOKUP($B$2,tlData[Bahnhof_Gare_Stazione],tlData[Einheit],"Fehler",,-1)</f>
        <v>PB/Werktag</v>
      </c>
    </row>
    <row r="50" spans="8:33" x14ac:dyDescent="0.2">
      <c r="H50" s="34" t="s">
        <v>232</v>
      </c>
    </row>
    <row r="51" spans="8:33" ht="15" x14ac:dyDescent="0.25">
      <c r="H51" s="41" t="s">
        <v>150</v>
      </c>
      <c r="I51" s="42" t="s">
        <v>148</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_xlfn._xlws.FILTER(tlTagesgang[[Jahr_Annee_Anno_Year]:[23]],tlTagesgang[Bahnhof_Gare_Stazione_Station]='Basel SBB'!B2)</f>
        <v>2024</v>
      </c>
      <c r="I52" s="39" t="str">
        <v>Basel SBB</v>
      </c>
      <c r="J52" s="40">
        <v>7.1386970116607898E-3</v>
      </c>
      <c r="K52" s="40">
        <v>3.1169018406936198E-3</v>
      </c>
      <c r="L52" s="40">
        <v>1.8798776429561701E-3</v>
      </c>
      <c r="M52" s="40">
        <v>1.6262035208291E-3</v>
      </c>
      <c r="N52" s="40">
        <v>2.7380436516236699E-3</v>
      </c>
      <c r="O52" s="40">
        <v>1.1561685950791701E-2</v>
      </c>
      <c r="P52" s="40">
        <v>3.2905972533849699E-2</v>
      </c>
      <c r="Q52" s="40">
        <v>5.9001972142936704E-2</v>
      </c>
      <c r="R52" s="40">
        <v>5.5195328267699295E-2</v>
      </c>
      <c r="S52" s="40">
        <v>4.7783746116874901E-2</v>
      </c>
      <c r="T52" s="40">
        <v>5.1635927964290201E-2</v>
      </c>
      <c r="U52" s="40">
        <v>5.6202485490340105E-2</v>
      </c>
      <c r="V52" s="40">
        <v>6.5965250193158409E-2</v>
      </c>
      <c r="W52" s="40">
        <v>6.14269346764139E-2</v>
      </c>
      <c r="X52" s="40">
        <v>6.0373009815237202E-2</v>
      </c>
      <c r="Y52" s="40">
        <v>6.6541056584165897E-2</v>
      </c>
      <c r="Z52" s="40">
        <v>8.4973573865211496E-2</v>
      </c>
      <c r="AA52" s="40">
        <v>9.4744825281746797E-2</v>
      </c>
      <c r="AB52" s="40">
        <v>7.5133924777317493E-2</v>
      </c>
      <c r="AC52" s="40">
        <v>5.2421362231648498E-2</v>
      </c>
      <c r="AD52" s="40">
        <v>3.9658755893730399E-2</v>
      </c>
      <c r="AE52" s="40">
        <v>3.1582730581794304E-2</v>
      </c>
      <c r="AF52" s="40">
        <v>2.2245087744959601E-2</v>
      </c>
      <c r="AG52" s="40">
        <v>1.41466462200701E-2</v>
      </c>
    </row>
    <row r="53" spans="8:33" x14ac:dyDescent="0.2">
      <c r="H53" s="39">
        <v>2025</v>
      </c>
      <c r="I53" s="39" t="str">
        <v>Basel SBB</v>
      </c>
      <c r="J53" s="40">
        <v>4.0000000000000001E-3</v>
      </c>
      <c r="K53" s="40">
        <v>1E-3</v>
      </c>
      <c r="L53" s="40">
        <v>1E-3</v>
      </c>
      <c r="M53" s="40">
        <v>1E-3</v>
      </c>
      <c r="N53" s="40">
        <v>2E-3</v>
      </c>
      <c r="O53" s="40">
        <v>1.3000000000000001E-2</v>
      </c>
      <c r="P53" s="40">
        <v>4.0999999999999995E-2</v>
      </c>
      <c r="Q53" s="40">
        <v>7.400000000000001E-2</v>
      </c>
      <c r="R53" s="40">
        <v>6.4000000000000001E-2</v>
      </c>
      <c r="S53" s="40">
        <v>4.7E-2</v>
      </c>
      <c r="T53" s="40">
        <v>4.8000000000000001E-2</v>
      </c>
      <c r="U53" s="40">
        <v>5.2000000000000005E-2</v>
      </c>
      <c r="V53" s="40">
        <v>6.3E-2</v>
      </c>
      <c r="W53" s="40">
        <v>5.5999999999999994E-2</v>
      </c>
      <c r="X53" s="40">
        <v>5.5E-2</v>
      </c>
      <c r="Y53" s="40">
        <v>6.3E-2</v>
      </c>
      <c r="Z53" s="40">
        <v>8.6999999999999994E-2</v>
      </c>
      <c r="AA53" s="40">
        <v>0.1</v>
      </c>
      <c r="AB53" s="40">
        <v>7.5999999999999998E-2</v>
      </c>
      <c r="AC53" s="40">
        <v>0.05</v>
      </c>
      <c r="AD53" s="40">
        <v>3.7000000000000005E-2</v>
      </c>
      <c r="AE53" s="40">
        <v>0.03</v>
      </c>
      <c r="AF53" s="40">
        <v>2.1000000000000001E-2</v>
      </c>
      <c r="AG53" s="40">
        <v>1.3000000000000001E-2</v>
      </c>
    </row>
    <row r="65" spans="10:41" x14ac:dyDescent="0.2">
      <c r="J65" s="35"/>
      <c r="AO65" s="36"/>
    </row>
  </sheetData>
  <hyperlinks>
    <hyperlink ref="A6" location="Aarau!A1" display="Aarau" xr:uid="{4163CE37-7783-4DAF-BE2A-5E53701E531F}"/>
    <hyperlink ref="A7" location="Baden!A1" display="Baden" xr:uid="{BCE0807A-AB28-4BC8-98A1-B996C44151C9}"/>
    <hyperlink ref="A8" location="Bellinzona!A1" display="Bellinzona" xr:uid="{4669A579-CAD1-4949-ABDD-C6C79FD934D2}"/>
    <hyperlink ref="A10" location="Bern!A1" display="Bern" xr:uid="{22F1D84E-C212-4822-A02B-D3C45E6D9236}"/>
    <hyperlink ref="A11" location="'Basel SBB'!A1" display="Basel SBB" xr:uid="{80587172-03FB-4741-9839-3F79C64F9E3B}"/>
    <hyperlink ref="A12" location="Chur!A1" display="Chur" xr:uid="{1F816AE8-C8A6-4DF5-9A26-F0E862FA4939}"/>
    <hyperlink ref="A13" location="'Fribourg Freiburg'!A1" display="Fribourg/Freiburg" xr:uid="{526D4A09-C1E6-421F-987B-AC4E162CBAA0}"/>
    <hyperlink ref="A14" location="Genève!A1" display="Genève" xr:uid="{6A617799-004C-483B-BB7F-8B6C14F0A369}"/>
    <hyperlink ref="A15" location="'Genève-Aéroport'!A1" display="Genève-Aéroport" xr:uid="{F34148BE-BADF-4031-8391-C9DAEDC73D65}"/>
    <hyperlink ref="A17" location="Lugano!A1" display="Lugano" xr:uid="{37EBA2C2-FDA6-4B8A-87F7-1380628C6918}"/>
    <hyperlink ref="A18" location="Lausanne!A1" display="Lausanne" xr:uid="{7AAD6C31-4E49-4CFF-A996-ECDAAB9110EA}"/>
    <hyperlink ref="A19" location="Luzern!A1" display="Luzern" xr:uid="{621ACCBA-916E-4D37-A013-B4106A680627}"/>
    <hyperlink ref="A20" location="Neuchâtel!A1" display="Neuchâtel" xr:uid="{2F7A7604-A385-452B-961A-E453068D6555}"/>
    <hyperlink ref="A21" location="Olten!A1" display="Olten" xr:uid="{105F52C6-5A87-48F5-816B-BBDA51FEB959}"/>
    <hyperlink ref="A23" location="'St. Gallen'!A1" display="St. Gallen" xr:uid="{65D8F095-B0C6-4AC3-A310-08DF52F792FC}"/>
    <hyperlink ref="A24" location="Thun!A1" display="Thun" xr:uid="{99D7E875-E349-4D02-958C-B8F4524983F2}"/>
    <hyperlink ref="A25" location="Uster!A1" display="Uster" xr:uid="{437EFE9D-DFC3-443E-95EE-68355F209F4A}"/>
    <hyperlink ref="A26" location="Winterthur!A1" display="Winterthur" xr:uid="{10365344-486A-42A2-A89A-4B30434FF906}"/>
    <hyperlink ref="A27" location="'Zürich Altstetten'!A1" display="Zürich Altstetten" xr:uid="{3A1FAE99-CDE6-44E5-BE87-4A3F6080B585}"/>
    <hyperlink ref="A28" location="'Zürich Enge'!A1" display="Zürich Enge" xr:uid="{32F10527-8984-400A-9C2C-36B4C48CAB9F}"/>
    <hyperlink ref="A29" location="Zug!A1" display="Zug" xr:uid="{04CCEA40-242B-4D2E-8989-D288CC8D0B6B}"/>
    <hyperlink ref="A30" location="'Zürich Hardbrücke'!A1" display="Zürich Hardbrücke" xr:uid="{B660B7F4-96FE-4186-985C-2A68BDF77CAE}"/>
    <hyperlink ref="A31" location="'Zürich Oerlikon'!A1" display="Zürich Oerlikon" xr:uid="{EF6A784D-B8F7-4C2A-A4B6-E683B4333C6C}"/>
    <hyperlink ref="A32" location="'Zürich Stadelhofen'!A1" display="Zürich Stadelhofen" xr:uid="{5C025E62-930E-4D0A-9FDF-B12DB32F5C41}"/>
    <hyperlink ref="A9" location="'Biel Bienne'!A1" display="Biel/Bienne" xr:uid="{3CF915CC-06E9-46CA-8555-1910B2B1E9E1}"/>
    <hyperlink ref="A16" location="'Genève-Eaux-Vives'!A1" display="Genève-Eaux-Vives" xr:uid="{EA79B04C-A145-492C-8710-5DFCE7DEA56B}"/>
    <hyperlink ref="A33" location="'Zürich HB'!A1" display="Zürich HB" xr:uid="{ABA4A2B5-6427-406F-AEAA-3103D680A9DE}"/>
    <hyperlink ref="A22" location="Renens!A1" display="Renens" xr:uid="{6D09C9B2-27C7-441E-B3F0-C0AFB8F7DFDF}"/>
  </hyperlinks>
  <pageMargins left="0.7" right="0.7" top="0.78740157499999996" bottom="0.78740157499999996"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86D5D-D02C-4959-84E4-E854BE6E0810}">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127</v>
      </c>
      <c r="E2" s="38"/>
      <c r="F2" s="38"/>
    </row>
    <row r="3" spans="1:6" x14ac:dyDescent="0.2">
      <c r="E3" s="38"/>
      <c r="F3" s="38"/>
    </row>
    <row r="5" spans="1:6" x14ac:dyDescent="0.2">
      <c r="A5" s="47" t="s">
        <v>217</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38400</v>
      </c>
      <c r="J20" s="38" t="str">
        <f>_xlfn.XLOOKUP($B$2,tlData[Bahnhof_Gare_Stazione],tlData[Einheit],"Fehler",,1)</f>
        <v>PB/Tag</v>
      </c>
    </row>
    <row r="21" spans="1:16" x14ac:dyDescent="0.2">
      <c r="A21" s="33" t="s">
        <v>136</v>
      </c>
      <c r="H21" s="34">
        <v>2025</v>
      </c>
      <c r="I21" s="38">
        <f>_xlfn.XLOOKUP($B$2,tlData[Bahnhof_Gare_Stazione],tlData[2025],"Fehler",,1)</f>
        <v>38800</v>
      </c>
      <c r="J21" s="38" t="str">
        <f>_xlfn.XLOOKUP($B$2,tlData[Bahnhof_Gare_Stazione],tlData[Einheit],"Fehler",,1)</f>
        <v>PB/Tag</v>
      </c>
    </row>
    <row r="22" spans="1:16" x14ac:dyDescent="0.2">
      <c r="A22" s="33" t="s">
        <v>245</v>
      </c>
    </row>
    <row r="23" spans="1:16" x14ac:dyDescent="0.2">
      <c r="A23" s="33" t="s">
        <v>137</v>
      </c>
      <c r="H23" s="34" t="s">
        <v>149</v>
      </c>
    </row>
    <row r="24" spans="1:16" ht="15" x14ac:dyDescent="0.25">
      <c r="A24" s="33" t="s">
        <v>138</v>
      </c>
      <c r="H24" s="41" t="s">
        <v>150</v>
      </c>
      <c r="I24" s="42" t="s">
        <v>148</v>
      </c>
      <c r="J24" s="41" t="s">
        <v>151</v>
      </c>
      <c r="K24" s="41" t="s">
        <v>152</v>
      </c>
      <c r="L24" s="41" t="s">
        <v>153</v>
      </c>
      <c r="M24" s="41" t="s">
        <v>154</v>
      </c>
      <c r="N24" s="41" t="s">
        <v>155</v>
      </c>
      <c r="O24" s="41" t="s">
        <v>156</v>
      </c>
      <c r="P24" s="42" t="s">
        <v>157</v>
      </c>
    </row>
    <row r="25" spans="1:16" x14ac:dyDescent="0.2">
      <c r="A25" s="33" t="s">
        <v>139</v>
      </c>
      <c r="H25" s="39" cm="1">
        <f t="array" ref="H25:P26">_xlfn._xlws.FILTER(tlWochengang[[Jahr_Annee_Anno_Year]:[So_Dim_Dom_Su]],tlWochengang[Bahnhof_Gare_Stazione_Station]=Chur!B2)</f>
        <v>2024</v>
      </c>
      <c r="I25" s="39" t="str">
        <v>Chur</v>
      </c>
      <c r="J25" s="40">
        <v>0.14387870931320099</v>
      </c>
      <c r="K25" s="40">
        <v>0.14734864339555601</v>
      </c>
      <c r="L25" s="40">
        <v>0.15054854978975299</v>
      </c>
      <c r="M25" s="40">
        <v>0.148635580838169</v>
      </c>
      <c r="N25" s="40">
        <v>0.16106817088838199</v>
      </c>
      <c r="O25" s="40">
        <v>0.13774629083803999</v>
      </c>
      <c r="P25" s="40">
        <v>0.11077405493689801</v>
      </c>
    </row>
    <row r="26" spans="1:16" x14ac:dyDescent="0.2">
      <c r="A26" s="33" t="s">
        <v>140</v>
      </c>
      <c r="H26" s="39">
        <v>2025</v>
      </c>
      <c r="I26" s="39" t="str">
        <v>Chur</v>
      </c>
      <c r="J26" s="40">
        <v>0.14300000000000002</v>
      </c>
      <c r="K26" s="40">
        <v>0.14599999999999999</v>
      </c>
      <c r="L26" s="40">
        <v>0.15</v>
      </c>
      <c r="M26" s="40">
        <v>0.14899999999999999</v>
      </c>
      <c r="N26" s="40">
        <v>0.16200000000000001</v>
      </c>
      <c r="O26" s="40">
        <v>0.13800000000000001</v>
      </c>
      <c r="P26" s="40">
        <v>0.11199999999999999</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40300</v>
      </c>
      <c r="J47" s="38" t="str">
        <f>_xlfn.XLOOKUP($B$2,tlData[Bahnhof_Gare_Stazione],tlData[Einheit],"Fehler",,-1)</f>
        <v>PB/Werktag</v>
      </c>
    </row>
    <row r="48" spans="1:10" x14ac:dyDescent="0.2">
      <c r="H48" s="34">
        <v>2025</v>
      </c>
      <c r="I48" s="38">
        <f>_xlfn.XLOOKUP($B$2,tlData[Bahnhof_Gare_Stazione],tlData[2025],"Fehler",,-1)</f>
        <v>41000</v>
      </c>
      <c r="J48" s="38" t="str">
        <f>_xlfn.XLOOKUP($B$2,tlData[Bahnhof_Gare_Stazione],tlData[Einheit],"Fehler",,-1)</f>
        <v>PB/Werktag</v>
      </c>
    </row>
    <row r="50" spans="8:33" x14ac:dyDescent="0.2">
      <c r="H50" s="34" t="s">
        <v>232</v>
      </c>
    </row>
    <row r="51" spans="8:33" ht="15" x14ac:dyDescent="0.25">
      <c r="H51" s="41" t="s">
        <v>150</v>
      </c>
      <c r="I51" s="42" t="s">
        <v>148</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_xlfn._xlws.FILTER(tlTagesgang[[Jahr_Annee_Anno_Year]:[23]],tlTagesgang[Bahnhof_Gare_Stazione_Station]=Chur!B2)</f>
        <v>2024</v>
      </c>
      <c r="I52" s="39" t="str">
        <v>Chur</v>
      </c>
      <c r="J52" s="40">
        <v>4.4225752542043101E-3</v>
      </c>
      <c r="K52" s="40">
        <v>2.0260617287280801E-3</v>
      </c>
      <c r="L52" s="40">
        <v>1.3343381912457901E-3</v>
      </c>
      <c r="M52" s="40">
        <v>1.14487754130466E-3</v>
      </c>
      <c r="N52" s="40">
        <v>2.3983640051525902E-3</v>
      </c>
      <c r="O52" s="40">
        <v>9.0523330598656498E-3</v>
      </c>
      <c r="P52" s="40">
        <v>2.6803201699936E-2</v>
      </c>
      <c r="Q52" s="40">
        <v>6.5246703459421906E-2</v>
      </c>
      <c r="R52" s="40">
        <v>5.4336915838262695E-2</v>
      </c>
      <c r="S52" s="40">
        <v>5.2050505853529799E-2</v>
      </c>
      <c r="T52" s="40">
        <v>5.5465566096251598E-2</v>
      </c>
      <c r="U52" s="40">
        <v>6.7435536227374401E-2</v>
      </c>
      <c r="V52" s="40">
        <v>8.2956149823660008E-2</v>
      </c>
      <c r="W52" s="40">
        <v>7.0551245796297304E-2</v>
      </c>
      <c r="X52" s="40">
        <v>6.7445998554775399E-2</v>
      </c>
      <c r="Y52" s="40">
        <v>7.5597575046025392E-2</v>
      </c>
      <c r="Z52" s="40">
        <v>9.1706997040869501E-2</v>
      </c>
      <c r="AA52" s="40">
        <v>8.9359094193045288E-2</v>
      </c>
      <c r="AB52" s="40">
        <v>6.7839581347478001E-2</v>
      </c>
      <c r="AC52" s="40">
        <v>4.27302802743635E-2</v>
      </c>
      <c r="AD52" s="40">
        <v>2.8997941768393799E-2</v>
      </c>
      <c r="AE52" s="40">
        <v>2.05264458100194E-2</v>
      </c>
      <c r="AF52" s="40">
        <v>1.3662447312039501E-2</v>
      </c>
      <c r="AG52" s="40">
        <v>6.9092640777554505E-3</v>
      </c>
    </row>
    <row r="53" spans="8:33" x14ac:dyDescent="0.2">
      <c r="H53" s="39">
        <v>2025</v>
      </c>
      <c r="I53" s="39" t="str">
        <v>Chur</v>
      </c>
      <c r="J53" s="40">
        <v>2E-3</v>
      </c>
      <c r="K53" s="40">
        <v>1E-3</v>
      </c>
      <c r="L53" s="40">
        <v>0</v>
      </c>
      <c r="M53" s="40">
        <v>1E-3</v>
      </c>
      <c r="N53" s="40">
        <v>2E-3</v>
      </c>
      <c r="O53" s="40">
        <v>0.01</v>
      </c>
      <c r="P53" s="40">
        <v>3.2000000000000001E-2</v>
      </c>
      <c r="Q53" s="40">
        <v>8.1000000000000003E-2</v>
      </c>
      <c r="R53" s="40">
        <v>5.7000000000000002E-2</v>
      </c>
      <c r="S53" s="40">
        <v>5.0999999999999997E-2</v>
      </c>
      <c r="T53" s="40">
        <v>5.2999999999999999E-2</v>
      </c>
      <c r="U53" s="40">
        <v>6.8000000000000005E-2</v>
      </c>
      <c r="V53" s="40">
        <v>8.4000000000000005E-2</v>
      </c>
      <c r="W53" s="40">
        <v>6.8000000000000005E-2</v>
      </c>
      <c r="X53" s="40">
        <v>6.3E-2</v>
      </c>
      <c r="Y53" s="40">
        <v>7.2000000000000008E-2</v>
      </c>
      <c r="Z53" s="40">
        <v>9.4E-2</v>
      </c>
      <c r="AA53" s="40">
        <v>9.3000000000000013E-2</v>
      </c>
      <c r="AB53" s="40">
        <v>6.7000000000000004E-2</v>
      </c>
      <c r="AC53" s="40">
        <v>0.04</v>
      </c>
      <c r="AD53" s="40">
        <v>2.6000000000000002E-2</v>
      </c>
      <c r="AE53" s="40">
        <v>1.8000000000000002E-2</v>
      </c>
      <c r="AF53" s="40">
        <v>1.2E-2</v>
      </c>
      <c r="AG53" s="40">
        <v>6.0000000000000001E-3</v>
      </c>
    </row>
    <row r="65" spans="10:41" x14ac:dyDescent="0.2">
      <c r="J65" s="35"/>
      <c r="AO65" s="36"/>
    </row>
  </sheetData>
  <hyperlinks>
    <hyperlink ref="A6" location="Aarau!A1" display="Aarau" xr:uid="{7457CE91-EE32-4D0A-A45D-7E5608C3428C}"/>
    <hyperlink ref="A7" location="Baden!A1" display="Baden" xr:uid="{A98C100D-125C-4D03-B694-0894E7003C05}"/>
    <hyperlink ref="A8" location="Bellinzona!A1" display="Bellinzona" xr:uid="{1E3277FA-E4E2-4967-B386-8403379CD38F}"/>
    <hyperlink ref="A10" location="Bern!A1" display="Bern" xr:uid="{64146E43-597B-47AC-A2FA-F0554B2B8691}"/>
    <hyperlink ref="A11" location="'Basel SBB'!A1" display="Basel SBB" xr:uid="{D141AD16-0EBA-479C-9380-191595D66DBA}"/>
    <hyperlink ref="A12" location="Chur!A1" display="Chur" xr:uid="{7629C02C-A65C-4B59-AB4D-BA46C267E73A}"/>
    <hyperlink ref="A13" location="'Fribourg Freiburg'!A1" display="Fribourg/Freiburg" xr:uid="{A9AC6A6E-2DB7-4951-B5C5-5BAA1379F3A2}"/>
    <hyperlink ref="A14" location="Genève!A1" display="Genève" xr:uid="{2797C5BB-6D04-4978-BD4C-9B89A81A887C}"/>
    <hyperlink ref="A15" location="'Genève-Aéroport'!A1" display="Genève-Aéroport" xr:uid="{27512F36-C8E6-4307-9890-0731970EBFCB}"/>
    <hyperlink ref="A17" location="Lugano!A1" display="Lugano" xr:uid="{974948F3-13B7-4475-A6A4-63888315164B}"/>
    <hyperlink ref="A18" location="Lausanne!A1" display="Lausanne" xr:uid="{0006C4A9-650B-4D33-9C2B-B2C928012EF7}"/>
    <hyperlink ref="A19" location="Luzern!A1" display="Luzern" xr:uid="{BF5C5641-F5CF-4118-8F68-082B183B1E5B}"/>
    <hyperlink ref="A20" location="Neuchâtel!A1" display="Neuchâtel" xr:uid="{06ACD96F-CD52-47F4-B2D3-CE0A0376749A}"/>
    <hyperlink ref="A21" location="Olten!A1" display="Olten" xr:uid="{A17E9AEC-9F66-4808-98A8-D3236837402F}"/>
    <hyperlink ref="A23" location="'St. Gallen'!A1" display="St. Gallen" xr:uid="{360D6841-A46C-4CD4-BC49-8CE79604A33D}"/>
    <hyperlink ref="A24" location="Thun!A1" display="Thun" xr:uid="{76675E09-23F7-4B08-908A-60BFF9AF5757}"/>
    <hyperlink ref="A25" location="Uster!A1" display="Uster" xr:uid="{FA2E78C1-062E-47FD-B23F-69DC5CB66A25}"/>
    <hyperlink ref="A26" location="Winterthur!A1" display="Winterthur" xr:uid="{059E9323-761C-4DEA-B475-33096F921B14}"/>
    <hyperlink ref="A27" location="'Zürich Altstetten'!A1" display="Zürich Altstetten" xr:uid="{5A201E51-04A6-404A-928A-BE26F691050E}"/>
    <hyperlink ref="A28" location="'Zürich Enge'!A1" display="Zürich Enge" xr:uid="{7ABFC881-8D7E-4B87-BC5E-F3093DFA8006}"/>
    <hyperlink ref="A29" location="Zug!A1" display="Zug" xr:uid="{0168F214-2C30-43FF-8844-29AD6A26ADB1}"/>
    <hyperlink ref="A30" location="'Zürich Hardbrücke'!A1" display="Zürich Hardbrücke" xr:uid="{C6B4DF30-A875-4C3F-87E6-49BFB27ACD74}"/>
    <hyperlink ref="A31" location="'Zürich Oerlikon'!A1" display="Zürich Oerlikon" xr:uid="{1F10A417-F2B1-4ABD-8695-23F801E310EF}"/>
    <hyperlink ref="A32" location="'Zürich Stadelhofen'!A1" display="Zürich Stadelhofen" xr:uid="{D611C7FD-41C2-4C19-BF13-EF34FE16E137}"/>
    <hyperlink ref="A9" location="'Biel Bienne'!A1" display="Biel/Bienne" xr:uid="{2F0F52E6-8E45-47D4-8D0D-C42D57E9FD6F}"/>
    <hyperlink ref="A16" location="'Genève-Eaux-Vives'!A1" display="Genève-Eaux-Vives" xr:uid="{9EF99EB7-5ED8-4D11-BDFF-4169FAD759E6}"/>
    <hyperlink ref="A33" location="'Zürich HB'!A1" display="Zürich HB" xr:uid="{77AAE01E-D87A-4A55-846C-51E754465E5A}"/>
    <hyperlink ref="A22" location="Renens!A1" display="Renens" xr:uid="{E4886D0C-83D2-419E-A43C-CA9D188F90F0}"/>
  </hyperlinks>
  <pageMargins left="0.7" right="0.7" top="0.78740157499999996" bottom="0.78740157499999996"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707DA-6D66-4313-B3F0-4B1E89B7597E}">
  <dimension ref="A2:AO65"/>
  <sheetViews>
    <sheetView showGridLines="0" zoomScaleNormal="100" workbookViewId="0">
      <selection activeCell="B2" sqref="B2"/>
    </sheetView>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128</v>
      </c>
      <c r="E2" s="38"/>
      <c r="F2" s="38"/>
    </row>
    <row r="3" spans="1:6" x14ac:dyDescent="0.2">
      <c r="E3" s="38"/>
      <c r="F3" s="38"/>
    </row>
    <row r="5" spans="1:6" x14ac:dyDescent="0.2">
      <c r="A5" s="47" t="s">
        <v>216</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29500</v>
      </c>
      <c r="J20" s="38" t="str">
        <f>_xlfn.XLOOKUP($B$2,tlData[Bahnhof_Gare_Stazione],tlData[Unité],"Fehler",,1)</f>
        <v>DP/jour</v>
      </c>
    </row>
    <row r="21" spans="1:16" x14ac:dyDescent="0.2">
      <c r="A21" s="33" t="s">
        <v>136</v>
      </c>
      <c r="H21" s="34">
        <v>2025</v>
      </c>
      <c r="I21" s="38">
        <f>_xlfn.XLOOKUP($B$2,tlData[Bahnhof_Gare_Stazione],tlData[2025],"Fehler",,1)</f>
        <v>29000</v>
      </c>
      <c r="J21" s="38" t="str">
        <f>_xlfn.XLOOKUP($B$2,tlData[Bahnhof_Gare_Stazione],tlData[Unité],"Fehler",,1)</f>
        <v>DP/jour</v>
      </c>
    </row>
    <row r="22" spans="1:16" x14ac:dyDescent="0.2">
      <c r="A22" s="33" t="s">
        <v>245</v>
      </c>
    </row>
    <row r="23" spans="1:16" x14ac:dyDescent="0.2">
      <c r="A23" s="33" t="s">
        <v>137</v>
      </c>
      <c r="H23" s="34" t="s">
        <v>199</v>
      </c>
    </row>
    <row r="24" spans="1:16" ht="15" x14ac:dyDescent="0.25">
      <c r="A24" s="33" t="s">
        <v>138</v>
      </c>
      <c r="H24" s="41" t="s">
        <v>198</v>
      </c>
      <c r="I24" s="42" t="s">
        <v>197</v>
      </c>
      <c r="J24" s="41" t="s">
        <v>190</v>
      </c>
      <c r="K24" s="41" t="s">
        <v>191</v>
      </c>
      <c r="L24" s="41" t="s">
        <v>192</v>
      </c>
      <c r="M24" s="41" t="s">
        <v>193</v>
      </c>
      <c r="N24" s="41" t="s">
        <v>194</v>
      </c>
      <c r="O24" s="41" t="s">
        <v>195</v>
      </c>
      <c r="P24" s="42" t="s">
        <v>196</v>
      </c>
    </row>
    <row r="25" spans="1:16" x14ac:dyDescent="0.2">
      <c r="A25" s="33" t="s">
        <v>139</v>
      </c>
      <c r="H25" s="39" cm="1">
        <f t="array" ref="H25:P26">_xlfn._xlws.FILTER(tlWochengang[[Jahr_Annee_Anno_Year]:[So_Dim_Dom_Su]],tlWochengang[Bahnhof_Gare_Stazione_Station]='Fribourg Freiburg'!B2)</f>
        <v>2024</v>
      </c>
      <c r="I25" s="39" t="str">
        <v>Fribourg/Freiburg</v>
      </c>
      <c r="J25" s="40">
        <v>0.148378820768445</v>
      </c>
      <c r="K25" s="40">
        <v>0.15291387757598898</v>
      </c>
      <c r="L25" s="40">
        <v>0.15018759743666299</v>
      </c>
      <c r="M25" s="40">
        <v>0.15316329689518801</v>
      </c>
      <c r="N25" s="40">
        <v>0.16041202848070199</v>
      </c>
      <c r="O25" s="40">
        <v>0.126716136530893</v>
      </c>
      <c r="P25" s="40">
        <v>0.10822824231212</v>
      </c>
    </row>
    <row r="26" spans="1:16" x14ac:dyDescent="0.2">
      <c r="A26" s="33" t="s">
        <v>140</v>
      </c>
      <c r="H26" s="39">
        <v>2025</v>
      </c>
      <c r="I26" s="39" t="str">
        <v>Fribourg/Freiburg</v>
      </c>
      <c r="J26" s="40">
        <v>0.14499999999999999</v>
      </c>
      <c r="K26" s="40">
        <v>0.14800000000000002</v>
      </c>
      <c r="L26" s="40">
        <v>0.14800000000000002</v>
      </c>
      <c r="M26" s="40">
        <v>0.153</v>
      </c>
      <c r="N26" s="40">
        <v>0.16200000000000001</v>
      </c>
      <c r="O26" s="40">
        <v>0.13</v>
      </c>
      <c r="P26" s="40">
        <v>0.113</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31500</v>
      </c>
      <c r="J47" s="38" t="str">
        <f>_xlfn.XLOOKUP($B$2,tlData[Bahnhof_Gare_Stazione],tlData[Unité],"Fehler",,-1)</f>
        <v>DP/jour ouvré</v>
      </c>
    </row>
    <row r="48" spans="1:10" x14ac:dyDescent="0.2">
      <c r="H48" s="34">
        <v>2025</v>
      </c>
      <c r="I48" s="38">
        <f>_xlfn.XLOOKUP($B$2,tlData[Bahnhof_Gare_Stazione],tlData[2025],"Fehler",,-1)</f>
        <v>30900</v>
      </c>
      <c r="J48" s="38" t="str">
        <f>_xlfn.XLOOKUP($B$2,tlData[Bahnhof_Gare_Stazione],tlData[Unité],"Fehler",,-1)</f>
        <v>DP/jour ouvré</v>
      </c>
    </row>
    <row r="50" spans="8:33" x14ac:dyDescent="0.2">
      <c r="H50" s="34" t="s">
        <v>234</v>
      </c>
    </row>
    <row r="51" spans="8:33" ht="15" x14ac:dyDescent="0.25">
      <c r="H51" s="41" t="s">
        <v>198</v>
      </c>
      <c r="I51" s="42" t="s">
        <v>197</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_xlfn._xlws.FILTER(tlTagesgang[[Jahr_Annee_Anno_Year]:[23]],tlTagesgang[Bahnhof_Gare_Stazione_Station]='Fribourg Freiburg'!B2)</f>
        <v>2024</v>
      </c>
      <c r="I52" s="39" t="str">
        <v>Fribourg/Freiburg</v>
      </c>
      <c r="J52" s="40">
        <v>4.2180690440131001E-3</v>
      </c>
      <c r="K52" s="40">
        <v>1.9846029218486098E-3</v>
      </c>
      <c r="L52" s="40">
        <v>5.9486183226342205E-4</v>
      </c>
      <c r="M52" s="40">
        <v>1.3182798130699099E-3</v>
      </c>
      <c r="N52" s="40">
        <v>1.95967025857674E-3</v>
      </c>
      <c r="O52" s="40">
        <v>1.5358057143068999E-2</v>
      </c>
      <c r="P52" s="40">
        <v>4.1234639533008405E-2</v>
      </c>
      <c r="Q52" s="40">
        <v>5.4414193636887702E-2</v>
      </c>
      <c r="R52" s="40">
        <v>4.2031187146980405E-2</v>
      </c>
      <c r="S52" s="40">
        <v>3.9849440080970903E-2</v>
      </c>
      <c r="T52" s="40">
        <v>4.3798069525982794E-2</v>
      </c>
      <c r="U52" s="40">
        <v>5.7844427596101998E-2</v>
      </c>
      <c r="V52" s="40">
        <v>5.9228051377969902E-2</v>
      </c>
      <c r="W52" s="40">
        <v>5.5150865784414999E-2</v>
      </c>
      <c r="X52" s="40">
        <v>6.0046936433757893E-2</v>
      </c>
      <c r="Y52" s="40">
        <v>8.5430426747093793E-2</v>
      </c>
      <c r="Z52" s="40">
        <v>0.114468730362052</v>
      </c>
      <c r="AA52" s="40">
        <v>9.9031518964580803E-2</v>
      </c>
      <c r="AB52" s="40">
        <v>7.0916372696045796E-2</v>
      </c>
      <c r="AC52" s="40">
        <v>5.4947418959575695E-2</v>
      </c>
      <c r="AD52" s="40">
        <v>4.08492491468209E-2</v>
      </c>
      <c r="AE52" s="40">
        <v>2.71529679137942E-2</v>
      </c>
      <c r="AF52" s="40">
        <v>1.6633515802118099E-2</v>
      </c>
      <c r="AG52" s="40">
        <v>1.1538447279003E-2</v>
      </c>
    </row>
    <row r="53" spans="8:33" x14ac:dyDescent="0.2">
      <c r="H53" s="39">
        <v>2025</v>
      </c>
      <c r="I53" s="39" t="str">
        <v>Fribourg/Freiburg</v>
      </c>
      <c r="J53" s="40">
        <v>2E-3</v>
      </c>
      <c r="K53" s="40">
        <v>0</v>
      </c>
      <c r="L53" s="40">
        <v>0</v>
      </c>
      <c r="M53" s="40">
        <v>0</v>
      </c>
      <c r="N53" s="40">
        <v>2E-3</v>
      </c>
      <c r="O53" s="40">
        <v>1.7000000000000001E-2</v>
      </c>
      <c r="P53" s="40">
        <v>4.9000000000000002E-2</v>
      </c>
      <c r="Q53" s="40">
        <v>6.2E-2</v>
      </c>
      <c r="R53" s="40">
        <v>4.4000000000000004E-2</v>
      </c>
      <c r="S53" s="40">
        <v>3.9E-2</v>
      </c>
      <c r="T53" s="40">
        <v>4.0999999999999995E-2</v>
      </c>
      <c r="U53" s="40">
        <v>5.5E-2</v>
      </c>
      <c r="V53" s="40">
        <v>5.9000000000000004E-2</v>
      </c>
      <c r="W53" s="40">
        <v>5.4000000000000006E-2</v>
      </c>
      <c r="X53" s="40">
        <v>5.5999999999999994E-2</v>
      </c>
      <c r="Y53" s="40">
        <v>8.6999999999999994E-2</v>
      </c>
      <c r="Z53" s="40">
        <v>0.121</v>
      </c>
      <c r="AA53" s="40">
        <v>0.10099999999999999</v>
      </c>
      <c r="AB53" s="40">
        <v>6.8000000000000005E-2</v>
      </c>
      <c r="AC53" s="40">
        <v>5.4000000000000006E-2</v>
      </c>
      <c r="AD53" s="40">
        <v>3.9E-2</v>
      </c>
      <c r="AE53" s="40">
        <v>2.6000000000000002E-2</v>
      </c>
      <c r="AF53" s="40">
        <v>1.4999999999999999E-2</v>
      </c>
      <c r="AG53" s="40">
        <v>9.0000000000000011E-3</v>
      </c>
    </row>
    <row r="65" spans="10:41" x14ac:dyDescent="0.2">
      <c r="J65" s="35"/>
      <c r="AO65" s="36"/>
    </row>
  </sheetData>
  <hyperlinks>
    <hyperlink ref="A6" location="Aarau!A1" display="Aarau" xr:uid="{236A07D6-D5A8-4A1A-95F9-1675C2B14959}"/>
    <hyperlink ref="A7" location="Baden!A1" display="Baden" xr:uid="{03906AD8-1892-4B04-8378-A48804FA5881}"/>
    <hyperlink ref="A8" location="Bellinzona!A1" display="Bellinzona" xr:uid="{A36C75DE-E094-4666-A6F9-0DDB89441667}"/>
    <hyperlink ref="A10" location="Bern!A1" display="Bern" xr:uid="{7F8C0373-A7B1-4531-A3AD-AC6B87CFC3A9}"/>
    <hyperlink ref="A11" location="'Basel SBB'!A1" display="Basel SBB" xr:uid="{C0207C33-DC56-4007-81B3-B97115C0C73B}"/>
    <hyperlink ref="A12" location="Chur!A1" display="Chur" xr:uid="{CEC9E287-C99F-4F88-B965-536C20E7717E}"/>
    <hyperlink ref="A13" location="'Fribourg Freiburg'!A1" display="Fribourg/Freiburg" xr:uid="{D7832B0E-1F8B-4FAA-A826-EB56984A4DCA}"/>
    <hyperlink ref="A14" location="Genève!A1" display="Genève" xr:uid="{B793B1C7-DF28-4BB7-B839-D87DAEDC00B4}"/>
    <hyperlink ref="A15" location="'Genève-Aéroport'!A1" display="Genève-Aéroport" xr:uid="{6ADDEC13-ED12-40CB-84F0-096FF785DD11}"/>
    <hyperlink ref="A17" location="Lugano!A1" display="Lugano" xr:uid="{A728327E-61B3-474A-B2BF-2A799FB5785F}"/>
    <hyperlink ref="A18" location="Lausanne!A1" display="Lausanne" xr:uid="{2E3C629D-0748-448B-ADB5-3364AE74D16B}"/>
    <hyperlink ref="A19" location="Luzern!A1" display="Luzern" xr:uid="{FECF4222-3EFD-42C2-9B83-F47DA93FB8AA}"/>
    <hyperlink ref="A20" location="Neuchâtel!A1" display="Neuchâtel" xr:uid="{A9F31DFB-5527-48C9-B6BD-D8A905F6BA2C}"/>
    <hyperlink ref="A21" location="Olten!A1" display="Olten" xr:uid="{426930E5-0449-4E3F-A5DF-43E88C6D3C53}"/>
    <hyperlink ref="A23" location="'St. Gallen'!A1" display="St. Gallen" xr:uid="{5C108F89-9BA6-4BD3-868B-D665AC64072F}"/>
    <hyperlink ref="A24" location="Thun!A1" display="Thun" xr:uid="{3D63FA52-8F45-4753-90C8-FD1482C3669B}"/>
    <hyperlink ref="A25" location="Uster!A1" display="Uster" xr:uid="{50BAFA15-1079-4AA6-B4F6-E33FC77C3023}"/>
    <hyperlink ref="A26" location="Winterthur!A1" display="Winterthur" xr:uid="{946C1B95-CFAC-4569-B16B-B794D42ABDDC}"/>
    <hyperlink ref="A27" location="'Zürich Altstetten'!A1" display="Zürich Altstetten" xr:uid="{ABAFCC0C-B6AA-4BCA-BCFB-21C814FBA60B}"/>
    <hyperlink ref="A28" location="'Zürich Enge'!A1" display="Zürich Enge" xr:uid="{3BF4E3F0-49B6-4E66-8B4B-ACC7B550E47F}"/>
    <hyperlink ref="A29" location="Zug!A1" display="Zug" xr:uid="{063F64B6-1E66-45FC-AAB8-7126694C0287}"/>
    <hyperlink ref="A30" location="'Zürich Hardbrücke'!A1" display="Zürich Hardbrücke" xr:uid="{564BE26D-2E9D-4BA4-A16A-848890D35A10}"/>
    <hyperlink ref="A31" location="'Zürich Oerlikon'!A1" display="Zürich Oerlikon" xr:uid="{D6DE35A9-CEBF-45C1-AFC8-3A3540AAA4A6}"/>
    <hyperlink ref="A32" location="'Zürich Stadelhofen'!A1" display="Zürich Stadelhofen" xr:uid="{AAF76226-85FC-4493-AE17-3DD30016B21E}"/>
    <hyperlink ref="A9" location="'Biel Bienne'!A1" display="Biel/Bienne" xr:uid="{3090A678-4887-4CD3-9715-C8909FFAF8AA}"/>
    <hyperlink ref="A16" location="'Genève-Eaux-Vives'!A1" display="Genève-Eaux-Vives" xr:uid="{861A50C7-66D1-4A59-B47F-8166E68AD05E}"/>
    <hyperlink ref="A33" location="'Zürich HB'!A1" display="Zürich HB" xr:uid="{F06E8E61-03E2-4372-987A-BA70B4FF4488}"/>
    <hyperlink ref="A22" location="Renens!A1" display="Renens" xr:uid="{31E4FDE7-7BC2-4E53-AF58-6D604054DC44}"/>
  </hyperlinks>
  <pageMargins left="0.7" right="0.7" top="0.78740157499999996" bottom="0.78740157499999996"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CDA51-2A88-4F24-9D37-48C6546A2366}">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129</v>
      </c>
      <c r="E2" s="38"/>
      <c r="F2" s="38"/>
    </row>
    <row r="3" spans="1:6" x14ac:dyDescent="0.2">
      <c r="E3" s="38"/>
      <c r="F3" s="38"/>
    </row>
    <row r="5" spans="1:6" x14ac:dyDescent="0.2">
      <c r="A5" s="47" t="s">
        <v>216</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165300</v>
      </c>
      <c r="J20" s="38" t="str">
        <f>_xlfn.XLOOKUP($B$2,tlData[Bahnhof_Gare_Stazione],tlData[Unité],"Fehler",,1)</f>
        <v>DP/jour</v>
      </c>
    </row>
    <row r="21" spans="1:16" x14ac:dyDescent="0.2">
      <c r="A21" s="33" t="s">
        <v>136</v>
      </c>
      <c r="H21" s="34">
        <v>2025</v>
      </c>
      <c r="I21" s="38">
        <f>_xlfn.XLOOKUP($B$2,tlData[Bahnhof_Gare_Stazione],tlData[2025],"Fehler",,1)</f>
        <v>173800</v>
      </c>
      <c r="J21" s="38" t="str">
        <f>_xlfn.XLOOKUP($B$2,tlData[Bahnhof_Gare_Stazione],tlData[Unité],"Fehler",,1)</f>
        <v>DP/jour</v>
      </c>
    </row>
    <row r="22" spans="1:16" x14ac:dyDescent="0.2">
      <c r="A22" s="33" t="s">
        <v>245</v>
      </c>
    </row>
    <row r="23" spans="1:16" x14ac:dyDescent="0.2">
      <c r="A23" s="33" t="s">
        <v>137</v>
      </c>
      <c r="H23" s="34" t="s">
        <v>199</v>
      </c>
    </row>
    <row r="24" spans="1:16" ht="15" x14ac:dyDescent="0.25">
      <c r="A24" s="33" t="s">
        <v>138</v>
      </c>
      <c r="H24" s="41" t="s">
        <v>198</v>
      </c>
      <c r="I24" s="42" t="s">
        <v>197</v>
      </c>
      <c r="J24" s="41" t="s">
        <v>190</v>
      </c>
      <c r="K24" s="41" t="s">
        <v>191</v>
      </c>
      <c r="L24" s="41" t="s">
        <v>192</v>
      </c>
      <c r="M24" s="41" t="s">
        <v>193</v>
      </c>
      <c r="N24" s="41" t="s">
        <v>194</v>
      </c>
      <c r="O24" s="41" t="s">
        <v>195</v>
      </c>
      <c r="P24" s="42" t="s">
        <v>196</v>
      </c>
    </row>
    <row r="25" spans="1:16" x14ac:dyDescent="0.2">
      <c r="A25" s="33" t="s">
        <v>139</v>
      </c>
      <c r="H25" s="39" cm="1">
        <f t="array" ref="H25:P26">_xlfn._xlws.FILTER(tlWochengang[[Jahr_Annee_Anno_Year]:[So_Dim_Dom_Su]],tlWochengang[Bahnhof_Gare_Stazione_Station]=Genève!B2)</f>
        <v>2024</v>
      </c>
      <c r="I25" s="39" t="str">
        <v>Genève</v>
      </c>
      <c r="J25" s="40">
        <v>0.14845159401150501</v>
      </c>
      <c r="K25" s="40">
        <v>0.14940877417797899</v>
      </c>
      <c r="L25" s="40">
        <v>0.145492873303117</v>
      </c>
      <c r="M25" s="40">
        <v>0.150894078261573</v>
      </c>
      <c r="N25" s="40">
        <v>0.15566015564039801</v>
      </c>
      <c r="O25" s="40">
        <v>0.13008553630072001</v>
      </c>
      <c r="P25" s="40">
        <v>0.12000698830470799</v>
      </c>
    </row>
    <row r="26" spans="1:16" x14ac:dyDescent="0.2">
      <c r="A26" s="33" t="s">
        <v>140</v>
      </c>
      <c r="H26" s="39">
        <v>2025</v>
      </c>
      <c r="I26" s="39" t="str">
        <v>Genève</v>
      </c>
      <c r="J26" s="40">
        <v>0.14599999999999999</v>
      </c>
      <c r="K26" s="40">
        <v>0.14800000000000002</v>
      </c>
      <c r="L26" s="40">
        <v>0.14599999999999999</v>
      </c>
      <c r="M26" s="40">
        <v>0.152</v>
      </c>
      <c r="N26" s="40">
        <v>0.157</v>
      </c>
      <c r="O26" s="40">
        <v>0.13</v>
      </c>
      <c r="P26" s="40">
        <v>0.121</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173100</v>
      </c>
      <c r="J47" s="38" t="str">
        <f>_xlfn.XLOOKUP($B$2,tlData[Bahnhof_Gare_Stazione],tlData[Unité],"Fehler",,-1)</f>
        <v>DP/jour ouvré</v>
      </c>
    </row>
    <row r="48" spans="1:10" x14ac:dyDescent="0.2">
      <c r="H48" s="34">
        <v>2025</v>
      </c>
      <c r="I48" s="38">
        <f>_xlfn.XLOOKUP($B$2,tlData[Bahnhof_Gare_Stazione],tlData[2025],"Fehler",,-1)</f>
        <v>183000</v>
      </c>
      <c r="J48" s="38" t="str">
        <f>_xlfn.XLOOKUP($B$2,tlData[Bahnhof_Gare_Stazione],tlData[Unité],"Fehler",,-1)</f>
        <v>DP/jour ouvré</v>
      </c>
    </row>
    <row r="50" spans="8:33" x14ac:dyDescent="0.2">
      <c r="H50" s="34" t="s">
        <v>234</v>
      </c>
    </row>
    <row r="51" spans="8:33" ht="15" x14ac:dyDescent="0.25">
      <c r="H51" s="41" t="s">
        <v>198</v>
      </c>
      <c r="I51" s="42" t="s">
        <v>197</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_xlfn._xlws.FILTER(tlTagesgang[[Jahr_Annee_Anno_Year]:[23]],tlTagesgang[Bahnhof_Gare_Stazione_Station]=Genève!B2)</f>
        <v>2024</v>
      </c>
      <c r="I52" s="39" t="str">
        <v>Genève</v>
      </c>
      <c r="J52" s="40">
        <v>7.6834647812374403E-3</v>
      </c>
      <c r="K52" s="40">
        <v>3.5076270117519299E-3</v>
      </c>
      <c r="L52" s="40">
        <v>1.7941961458147098E-3</v>
      </c>
      <c r="M52" s="40">
        <v>1.62634985690657E-3</v>
      </c>
      <c r="N52" s="40">
        <v>3.7640919086730402E-3</v>
      </c>
      <c r="O52" s="40">
        <v>9.0375438850176203E-3</v>
      </c>
      <c r="P52" s="40">
        <v>2.2104423769818703E-2</v>
      </c>
      <c r="Q52" s="40">
        <v>4.7342209732436101E-2</v>
      </c>
      <c r="R52" s="40">
        <v>6.23120419577365E-2</v>
      </c>
      <c r="S52" s="40">
        <v>4.80814311098368E-2</v>
      </c>
      <c r="T52" s="40">
        <v>4.7107701087649598E-2</v>
      </c>
      <c r="U52" s="40">
        <v>5.6654620102195394E-2</v>
      </c>
      <c r="V52" s="40">
        <v>6.2585800709878001E-2</v>
      </c>
      <c r="W52" s="40">
        <v>5.9548034187141094E-2</v>
      </c>
      <c r="X52" s="40">
        <v>6.09089250197462E-2</v>
      </c>
      <c r="Y52" s="40">
        <v>6.5181780325018993E-2</v>
      </c>
      <c r="Z52" s="40">
        <v>7.7800987439453101E-2</v>
      </c>
      <c r="AA52" s="40">
        <v>9.2146785944447293E-2</v>
      </c>
      <c r="AB52" s="40">
        <v>8.5632921455757099E-2</v>
      </c>
      <c r="AC52" s="40">
        <v>6.2965372725318602E-2</v>
      </c>
      <c r="AD52" s="40">
        <v>4.62776952370028E-2</v>
      </c>
      <c r="AE52" s="40">
        <v>3.6001871638227899E-2</v>
      </c>
      <c r="AF52" s="40">
        <v>2.35860243891967E-2</v>
      </c>
      <c r="AG52" s="40">
        <v>1.6348099579737801E-2</v>
      </c>
    </row>
    <row r="53" spans="8:33" x14ac:dyDescent="0.2">
      <c r="H53" s="39">
        <v>2025</v>
      </c>
      <c r="I53" s="39" t="str">
        <v>Genève</v>
      </c>
      <c r="J53" s="40">
        <v>5.0000000000000001E-3</v>
      </c>
      <c r="K53" s="40">
        <v>2E-3</v>
      </c>
      <c r="L53" s="40">
        <v>1E-3</v>
      </c>
      <c r="M53" s="40">
        <v>1E-3</v>
      </c>
      <c r="N53" s="40">
        <v>3.0000000000000001E-3</v>
      </c>
      <c r="O53" s="40">
        <v>0.01</v>
      </c>
      <c r="P53" s="40">
        <v>2.6000000000000002E-2</v>
      </c>
      <c r="Q53" s="40">
        <v>5.4000000000000006E-2</v>
      </c>
      <c r="R53" s="40">
        <v>7.0999999999999994E-2</v>
      </c>
      <c r="S53" s="40">
        <v>5.2000000000000005E-2</v>
      </c>
      <c r="T53" s="40">
        <v>4.4999999999999998E-2</v>
      </c>
      <c r="U53" s="40">
        <v>5.2999999999999999E-2</v>
      </c>
      <c r="V53" s="40">
        <v>6.0999999999999999E-2</v>
      </c>
      <c r="W53" s="40">
        <v>5.7000000000000002E-2</v>
      </c>
      <c r="X53" s="40">
        <v>5.7000000000000002E-2</v>
      </c>
      <c r="Y53" s="40">
        <v>6.2E-2</v>
      </c>
      <c r="Z53" s="40">
        <v>7.9000000000000001E-2</v>
      </c>
      <c r="AA53" s="40">
        <v>9.6000000000000002E-2</v>
      </c>
      <c r="AB53" s="40">
        <v>8.5000000000000006E-2</v>
      </c>
      <c r="AC53" s="40">
        <v>6.2E-2</v>
      </c>
      <c r="AD53" s="40">
        <v>4.2999999999999997E-2</v>
      </c>
      <c r="AE53" s="40">
        <v>3.5000000000000003E-2</v>
      </c>
      <c r="AF53" s="40">
        <v>2.4E-2</v>
      </c>
      <c r="AG53" s="40">
        <v>1.6E-2</v>
      </c>
    </row>
    <row r="65" spans="10:41" x14ac:dyDescent="0.2">
      <c r="J65" s="35"/>
      <c r="AO65" s="36"/>
    </row>
  </sheetData>
  <hyperlinks>
    <hyperlink ref="A6" location="Aarau!A1" display="Aarau" xr:uid="{AA935D96-6E95-4361-9F46-742BC701FBF7}"/>
    <hyperlink ref="A7" location="Baden!A1" display="Baden" xr:uid="{DBA72378-4BA5-46F3-B7BB-3F0452A87675}"/>
    <hyperlink ref="A8" location="Bellinzona!A1" display="Bellinzona" xr:uid="{6FD1B9C4-A910-4979-B1BA-49DC96D01BC2}"/>
    <hyperlink ref="A10" location="Bern!A1" display="Bern" xr:uid="{11D4CB85-4573-414C-9950-AD092BD0C905}"/>
    <hyperlink ref="A11" location="'Basel SBB'!A1" display="Basel SBB" xr:uid="{CE7F0308-7611-4489-9D3E-4A6D1AAFC608}"/>
    <hyperlink ref="A12" location="Chur!A1" display="Chur" xr:uid="{5105A837-0F82-43A7-9B17-8E362408677E}"/>
    <hyperlink ref="A13" location="'Fribourg Freiburg'!A1" display="Fribourg/Freiburg" xr:uid="{C9D5463D-C375-406D-80B3-33C497497770}"/>
    <hyperlink ref="A14" location="Genève!A1" display="Genève" xr:uid="{5A2B307D-288E-4D7E-931F-110314A7F8B9}"/>
    <hyperlink ref="A15" location="'Genève-Aéroport'!A1" display="Genève-Aéroport" xr:uid="{097420A5-C7FF-4CC9-B105-31661B3EF0C7}"/>
    <hyperlink ref="A17" location="Lugano!A1" display="Lugano" xr:uid="{88459AE0-2D59-4528-BDCC-CA003BDF5E46}"/>
    <hyperlink ref="A18" location="Lausanne!A1" display="Lausanne" xr:uid="{E38B133D-7DE7-4762-9259-1C463649532E}"/>
    <hyperlink ref="A19" location="Luzern!A1" display="Luzern" xr:uid="{2DB4A9AE-683F-4D0D-8991-3140AFA3DD08}"/>
    <hyperlink ref="A20" location="Neuchâtel!A1" display="Neuchâtel" xr:uid="{F850B1F5-67F1-4009-A12C-1AAB9F73BBC3}"/>
    <hyperlink ref="A21" location="Olten!A1" display="Olten" xr:uid="{1265CBDE-41FC-415E-9A02-3918980C6F2D}"/>
    <hyperlink ref="A23" location="'St. Gallen'!A1" display="St. Gallen" xr:uid="{890A4B59-3BE6-46D2-9671-B4C232D2D20B}"/>
    <hyperlink ref="A24" location="Thun!A1" display="Thun" xr:uid="{D22272D7-3F8A-41FE-916E-C22ABFF6DBDE}"/>
    <hyperlink ref="A25" location="Uster!A1" display="Uster" xr:uid="{034F98C3-ED68-446D-B40B-C010A5453A10}"/>
    <hyperlink ref="A26" location="Winterthur!A1" display="Winterthur" xr:uid="{1B1CC3BD-AA37-44BF-89D9-ADE2C8CCC691}"/>
    <hyperlink ref="A27" location="'Zürich Altstetten'!A1" display="Zürich Altstetten" xr:uid="{5D6E0E30-793E-4BF5-A9A0-3778DFDE232A}"/>
    <hyperlink ref="A28" location="'Zürich Enge'!A1" display="Zürich Enge" xr:uid="{09A45C11-553C-42C8-8618-580D1A842098}"/>
    <hyperlink ref="A29" location="Zug!A1" display="Zug" xr:uid="{42811E7F-7CA0-4B83-B3F9-46C821D19978}"/>
    <hyperlink ref="A30" location="'Zürich Hardbrücke'!A1" display="Zürich Hardbrücke" xr:uid="{AF0B989C-C7DB-4A49-95D5-02A4B3EB3AC2}"/>
    <hyperlink ref="A31" location="'Zürich Oerlikon'!A1" display="Zürich Oerlikon" xr:uid="{F7CB0F2B-E1FE-4C01-A491-78920EE95402}"/>
    <hyperlink ref="A32" location="'Zürich Stadelhofen'!A1" display="Zürich Stadelhofen" xr:uid="{A4413D50-2561-4B73-9A7C-32AAF52240E4}"/>
    <hyperlink ref="A9" location="'Biel Bienne'!A1" display="Biel/Bienne" xr:uid="{7FB3FE21-458A-4E8F-A98B-B4BF121A73DE}"/>
    <hyperlink ref="A16" location="'Genève-Eaux-Vives'!A1" display="Genève-Eaux-Vives" xr:uid="{A919AB33-5F70-48D1-AA8B-B6200D933B50}"/>
    <hyperlink ref="A33" location="'Zürich HB'!A1" display="Zürich HB" xr:uid="{F991A017-6DDA-4CB9-AD44-5848A54FB4BE}"/>
    <hyperlink ref="A22" location="Renens!A1" display="Renens" xr:uid="{7D36A870-19DB-4D2B-9727-81C7D863F9A8}"/>
  </hyperlinks>
  <pageMargins left="0.7" right="0.7" top="0.78740157499999996" bottom="0.78740157499999996"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AE609-CC77-48C9-BC21-BA09EEB7CD5C}">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130</v>
      </c>
      <c r="E2" s="38"/>
      <c r="F2" s="38"/>
    </row>
    <row r="3" spans="1:6" x14ac:dyDescent="0.2">
      <c r="E3" s="38"/>
      <c r="F3" s="38"/>
    </row>
    <row r="5" spans="1:6" x14ac:dyDescent="0.2">
      <c r="A5" s="47" t="s">
        <v>216</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44100</v>
      </c>
      <c r="J20" s="38" t="str">
        <f>_xlfn.XLOOKUP($B$2,tlData[Bahnhof_Gare_Stazione],tlData[Unité],"Fehler",,1)</f>
        <v>DP/jour</v>
      </c>
    </row>
    <row r="21" spans="1:16" x14ac:dyDescent="0.2">
      <c r="A21" s="33" t="s">
        <v>136</v>
      </c>
      <c r="H21" s="34">
        <v>2025</v>
      </c>
      <c r="I21" s="38">
        <f>_xlfn.XLOOKUP($B$2,tlData[Bahnhof_Gare_Stazione],tlData[2025],"Fehler",,1)</f>
        <v>44500</v>
      </c>
      <c r="J21" s="38" t="str">
        <f>_xlfn.XLOOKUP($B$2,tlData[Bahnhof_Gare_Stazione],tlData[Unité],"Fehler",,1)</f>
        <v>DP/jour</v>
      </c>
    </row>
    <row r="22" spans="1:16" x14ac:dyDescent="0.2">
      <c r="A22" s="33" t="s">
        <v>245</v>
      </c>
    </row>
    <row r="23" spans="1:16" x14ac:dyDescent="0.2">
      <c r="A23" s="33" t="s">
        <v>137</v>
      </c>
      <c r="H23" s="34" t="s">
        <v>199</v>
      </c>
    </row>
    <row r="24" spans="1:16" ht="15" x14ac:dyDescent="0.25">
      <c r="A24" s="33" t="s">
        <v>138</v>
      </c>
      <c r="H24" s="41" t="s">
        <v>198</v>
      </c>
      <c r="I24" s="42" t="s">
        <v>197</v>
      </c>
      <c r="J24" s="41" t="s">
        <v>190</v>
      </c>
      <c r="K24" s="41" t="s">
        <v>191</v>
      </c>
      <c r="L24" s="41" t="s">
        <v>192</v>
      </c>
      <c r="M24" s="41" t="s">
        <v>193</v>
      </c>
      <c r="N24" s="41" t="s">
        <v>194</v>
      </c>
      <c r="O24" s="41" t="s">
        <v>195</v>
      </c>
      <c r="P24" s="42" t="s">
        <v>196</v>
      </c>
    </row>
    <row r="25" spans="1:16" x14ac:dyDescent="0.2">
      <c r="A25" s="33" t="s">
        <v>139</v>
      </c>
      <c r="H25" s="39" cm="1">
        <f t="array" ref="H25:P26">_xlfn._xlws.FILTER(tlWochengang[[Jahr_Annee_Anno_Year]:[So_Dim_Dom_Su]],tlWochengang[Bahnhof_Gare_Stazione_Station]='Genève-Aéroport'!B2)</f>
        <v>2024</v>
      </c>
      <c r="I25" s="39" t="str">
        <v>Genève-Aéroport</v>
      </c>
      <c r="J25" s="40">
        <v>0.14721340329549901</v>
      </c>
      <c r="K25" s="40">
        <v>0.12939448693258598</v>
      </c>
      <c r="L25" s="40">
        <v>0.12785320459782601</v>
      </c>
      <c r="M25" s="40">
        <v>0.1402218745247</v>
      </c>
      <c r="N25" s="40">
        <v>0.15294064439826099</v>
      </c>
      <c r="O25" s="40">
        <v>0.139500176722721</v>
      </c>
      <c r="P25" s="40">
        <v>0.16287620952840601</v>
      </c>
    </row>
    <row r="26" spans="1:16" x14ac:dyDescent="0.2">
      <c r="A26" s="33" t="s">
        <v>140</v>
      </c>
      <c r="H26" s="39">
        <v>2025</v>
      </c>
      <c r="I26" s="39" t="str">
        <v>Genève-Aéroport</v>
      </c>
      <c r="J26" s="40">
        <v>0.14599999999999999</v>
      </c>
      <c r="K26" s="40">
        <v>0.128</v>
      </c>
      <c r="L26" s="40">
        <v>0.128</v>
      </c>
      <c r="M26" s="40">
        <v>0.14099999999999999</v>
      </c>
      <c r="N26" s="40">
        <v>0.157</v>
      </c>
      <c r="O26" s="40">
        <v>0.13900000000000001</v>
      </c>
      <c r="P26" s="40">
        <v>0.161</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43000</v>
      </c>
      <c r="J47" s="38" t="str">
        <f>_xlfn.XLOOKUP($B$2,tlData[Bahnhof_Gare_Stazione],tlData[Unité],"Fehler",,-1)</f>
        <v>DP/jour ouvré</v>
      </c>
    </row>
    <row r="48" spans="1:10" x14ac:dyDescent="0.2">
      <c r="H48" s="34">
        <v>2025</v>
      </c>
      <c r="I48" s="38">
        <f>_xlfn.XLOOKUP($B$2,tlData[Bahnhof_Gare_Stazione],tlData[2025],"Fehler",,-1)</f>
        <v>43400</v>
      </c>
      <c r="J48" s="38" t="str">
        <f>_xlfn.XLOOKUP($B$2,tlData[Bahnhof_Gare_Stazione],tlData[Unité],"Fehler",,-1)</f>
        <v>DP/jour ouvré</v>
      </c>
    </row>
    <row r="50" spans="8:33" x14ac:dyDescent="0.2">
      <c r="H50" s="34" t="s">
        <v>234</v>
      </c>
    </row>
    <row r="51" spans="8:33" ht="15" x14ac:dyDescent="0.25">
      <c r="H51" s="41" t="s">
        <v>198</v>
      </c>
      <c r="I51" s="42" t="s">
        <v>197</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_xlfn._xlws.FILTER(tlTagesgang[[Jahr_Annee_Anno_Year]:[23]],tlTagesgang[Bahnhof_Gare_Stazione_Station]='Genève-Aéroport'!B2)</f>
        <v>2024</v>
      </c>
      <c r="I52" s="39" t="str">
        <v>Genève-Aéroport</v>
      </c>
      <c r="J52" s="40">
        <v>7.6615572477844599E-3</v>
      </c>
      <c r="K52" s="40">
        <v>1.7985757480668098E-3</v>
      </c>
      <c r="L52" s="40">
        <v>1.5699049104754599E-4</v>
      </c>
      <c r="M52" s="40">
        <v>2.4308125125262498E-3</v>
      </c>
      <c r="N52" s="40">
        <v>8.8542884765324299E-3</v>
      </c>
      <c r="O52" s="40">
        <v>1.4762434170399099E-2</v>
      </c>
      <c r="P52" s="40">
        <v>1.7956763183189797E-2</v>
      </c>
      <c r="Q52" s="40">
        <v>3.5083967299636601E-2</v>
      </c>
      <c r="R52" s="40">
        <v>5.7943864438029499E-2</v>
      </c>
      <c r="S52" s="40">
        <v>6.2814534692637203E-2</v>
      </c>
      <c r="T52" s="40">
        <v>6.6221116831840204E-2</v>
      </c>
      <c r="U52" s="40">
        <v>6.7218074598981895E-2</v>
      </c>
      <c r="V52" s="40">
        <v>7.5501212587366209E-2</v>
      </c>
      <c r="W52" s="40">
        <v>6.64547439595988E-2</v>
      </c>
      <c r="X52" s="40">
        <v>6.7224084100809697E-2</v>
      </c>
      <c r="Y52" s="40">
        <v>6.6006385560344202E-2</v>
      </c>
      <c r="Z52" s="40">
        <v>6.5604182613272097E-2</v>
      </c>
      <c r="AA52" s="40">
        <v>7.1076236726048195E-2</v>
      </c>
      <c r="AB52" s="40">
        <v>7.0848061517473596E-2</v>
      </c>
      <c r="AC52" s="40">
        <v>5.6617747050155501E-2</v>
      </c>
      <c r="AD52" s="40">
        <v>3.9667544446306498E-2</v>
      </c>
      <c r="AE52" s="40">
        <v>2.4851210620338602E-2</v>
      </c>
      <c r="AF52" s="40">
        <v>2.8472028402020802E-2</v>
      </c>
      <c r="AG52" s="40">
        <v>2.4773582725594098E-2</v>
      </c>
    </row>
    <row r="53" spans="8:33" x14ac:dyDescent="0.2">
      <c r="H53" s="39">
        <v>2025</v>
      </c>
      <c r="I53" s="39" t="str">
        <v>Genève-Aéroport</v>
      </c>
      <c r="J53" s="40">
        <v>6.9999999999999993E-3</v>
      </c>
      <c r="K53" s="40">
        <v>2E-3</v>
      </c>
      <c r="L53" s="40">
        <v>0</v>
      </c>
      <c r="M53" s="40">
        <v>3.0000000000000001E-3</v>
      </c>
      <c r="N53" s="40">
        <v>1.1000000000000001E-2</v>
      </c>
      <c r="O53" s="40">
        <v>1.4999999999999999E-2</v>
      </c>
      <c r="P53" s="40">
        <v>2.1000000000000001E-2</v>
      </c>
      <c r="Q53" s="40">
        <v>4.0999999999999995E-2</v>
      </c>
      <c r="R53" s="40">
        <v>6.3E-2</v>
      </c>
      <c r="S53" s="40">
        <v>6.4000000000000001E-2</v>
      </c>
      <c r="T53" s="40">
        <v>6.5000000000000002E-2</v>
      </c>
      <c r="U53" s="40">
        <v>6.6000000000000003E-2</v>
      </c>
      <c r="V53" s="40">
        <v>7.9000000000000001E-2</v>
      </c>
      <c r="W53" s="40">
        <v>6.6000000000000003E-2</v>
      </c>
      <c r="X53" s="40">
        <v>6.2E-2</v>
      </c>
      <c r="Y53" s="40">
        <v>6.2E-2</v>
      </c>
      <c r="Z53" s="40">
        <v>6.4000000000000001E-2</v>
      </c>
      <c r="AA53" s="40">
        <v>7.0999999999999994E-2</v>
      </c>
      <c r="AB53" s="40">
        <v>6.9000000000000006E-2</v>
      </c>
      <c r="AC53" s="40">
        <v>5.4000000000000006E-2</v>
      </c>
      <c r="AD53" s="40">
        <v>3.7999999999999999E-2</v>
      </c>
      <c r="AE53" s="40">
        <v>2.3E-2</v>
      </c>
      <c r="AF53" s="40">
        <v>0.03</v>
      </c>
      <c r="AG53" s="40">
        <v>2.4E-2</v>
      </c>
    </row>
    <row r="65" spans="10:41" x14ac:dyDescent="0.2">
      <c r="J65" s="35"/>
      <c r="AO65" s="36"/>
    </row>
  </sheetData>
  <hyperlinks>
    <hyperlink ref="A6" location="Aarau!A1" display="Aarau" xr:uid="{65D27019-DAA0-4767-9AED-BCC4020E0B44}"/>
    <hyperlink ref="A7" location="Baden!A1" display="Baden" xr:uid="{383F58F2-4302-4343-84A3-B8D9DD016528}"/>
    <hyperlink ref="A8" location="Bellinzona!A1" display="Bellinzona" xr:uid="{FCBA9A9B-D271-4FC7-BD1F-3E0F10BB8322}"/>
    <hyperlink ref="A10" location="Bern!A1" display="Bern" xr:uid="{366242B6-1E3F-4CFD-942F-F021EF6D34D0}"/>
    <hyperlink ref="A11" location="'Basel SBB'!A1" display="Basel SBB" xr:uid="{75FF5A4B-905F-4737-A25B-CD3A6832482E}"/>
    <hyperlink ref="A12" location="Chur!A1" display="Chur" xr:uid="{64DFF375-5702-4CD8-8836-72A0E9A59307}"/>
    <hyperlink ref="A13" location="'Fribourg Freiburg'!A1" display="Fribourg/Freiburg" xr:uid="{D698942D-7525-48BB-9DC4-641FD44F92B8}"/>
    <hyperlink ref="A14" location="Genève!A1" display="Genève" xr:uid="{97EB1F72-D1B4-487F-977E-A020DAED7BA4}"/>
    <hyperlink ref="A15" location="'Genève-Aéroport'!A1" display="Genève-Aéroport" xr:uid="{2B6AB6EA-80E2-47A4-9F8A-6F35C4ED2D5A}"/>
    <hyperlink ref="A17" location="Lugano!A1" display="Lugano" xr:uid="{0D4BC519-6684-4B9B-8CDF-78B553623A3D}"/>
    <hyperlink ref="A18" location="Lausanne!A1" display="Lausanne" xr:uid="{40F74C34-AB0F-40C1-9A06-0776079624A4}"/>
    <hyperlink ref="A19" location="Luzern!A1" display="Luzern" xr:uid="{E362E5E5-9129-4BC1-9D7B-0AB457383AF8}"/>
    <hyperlink ref="A20" location="Neuchâtel!A1" display="Neuchâtel" xr:uid="{105A293A-C689-437E-A0E7-8D96282F9F84}"/>
    <hyperlink ref="A21" location="Olten!A1" display="Olten" xr:uid="{23BD40C0-6FBB-4408-A277-191C5972C4EE}"/>
    <hyperlink ref="A23" location="'St. Gallen'!A1" display="St. Gallen" xr:uid="{A3CBC5B8-2C6C-4B7C-A08D-0523F5CA8DDF}"/>
    <hyperlink ref="A24" location="Thun!A1" display="Thun" xr:uid="{BB54305B-8BBA-4B62-8DBE-56195026C70A}"/>
    <hyperlink ref="A25" location="Uster!A1" display="Uster" xr:uid="{E109E099-309C-4E88-9159-C9172201E8BC}"/>
    <hyperlink ref="A26" location="Winterthur!A1" display="Winterthur" xr:uid="{536633B5-E6CD-4547-A799-AB23CE664A04}"/>
    <hyperlink ref="A27" location="'Zürich Altstetten'!A1" display="Zürich Altstetten" xr:uid="{EAC9BD91-3C9A-4D49-9B0F-75CE00871A1D}"/>
    <hyperlink ref="A28" location="'Zürich Enge'!A1" display="Zürich Enge" xr:uid="{8F5569AF-5A96-4525-9E5B-A20F40B95E50}"/>
    <hyperlink ref="A29" location="Zug!A1" display="Zug" xr:uid="{DF5C5983-EFCD-4597-9A27-B5B324932E3E}"/>
    <hyperlink ref="A30" location="'Zürich Hardbrücke'!A1" display="Zürich Hardbrücke" xr:uid="{17A73653-EB90-4390-94BE-1BDD0FD5E925}"/>
    <hyperlink ref="A31" location="'Zürich Oerlikon'!A1" display="Zürich Oerlikon" xr:uid="{A928AC3E-60CC-4B5C-9F96-068DF671A4DB}"/>
    <hyperlink ref="A32" location="'Zürich Stadelhofen'!A1" display="Zürich Stadelhofen" xr:uid="{8F564078-3798-4EDD-9899-C966C498909D}"/>
    <hyperlink ref="A9" location="'Biel Bienne'!A1" display="Biel/Bienne" xr:uid="{0BF0CB6B-C778-4912-8791-C8EFBA73341E}"/>
    <hyperlink ref="A16" location="'Genève-Eaux-Vives'!A1" display="Genève-Eaux-Vives" xr:uid="{AD1A09D4-1EDC-49B4-91C7-A5BC7E102E57}"/>
    <hyperlink ref="A33" location="'Zürich HB'!A1" display="Zürich HB" xr:uid="{629A3E90-5BBE-4FEF-9785-E14B74E1A9C8}"/>
    <hyperlink ref="A22" location="Renens!A1" display="Renens" xr:uid="{4B28E042-2508-4128-9852-CB5FD78CCCCF}"/>
  </hyperlinks>
  <pageMargins left="0.7" right="0.7" top="0.78740157499999996" bottom="0.78740157499999996"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E8723-063D-4775-B7F4-AEF8399B6BBF}">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131</v>
      </c>
      <c r="E2" s="38"/>
      <c r="F2" s="38"/>
    </row>
    <row r="3" spans="1:6" x14ac:dyDescent="0.2">
      <c r="E3" s="38"/>
      <c r="F3" s="38"/>
    </row>
    <row r="5" spans="1:6" x14ac:dyDescent="0.2">
      <c r="A5" s="47" t="s">
        <v>216</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13100</v>
      </c>
      <c r="J20" s="38" t="str">
        <f>_xlfn.XLOOKUP($B$2,tlData[Bahnhof_Gare_Stazione],tlData[Unité],"Fehler",,1)</f>
        <v>DP/jour</v>
      </c>
    </row>
    <row r="21" spans="1:16" x14ac:dyDescent="0.2">
      <c r="A21" s="33" t="s">
        <v>136</v>
      </c>
      <c r="H21" s="34">
        <v>2025</v>
      </c>
      <c r="I21" s="38">
        <f>_xlfn.XLOOKUP($B$2,tlData[Bahnhof_Gare_Stazione],tlData[2025],"Fehler",,1)</f>
        <v>14100</v>
      </c>
      <c r="J21" s="38" t="str">
        <f>_xlfn.XLOOKUP($B$2,tlData[Bahnhof_Gare_Stazione],tlData[Unité],"Fehler",,1)</f>
        <v>DP/jour</v>
      </c>
    </row>
    <row r="22" spans="1:16" x14ac:dyDescent="0.2">
      <c r="A22" s="33" t="s">
        <v>245</v>
      </c>
    </row>
    <row r="23" spans="1:16" x14ac:dyDescent="0.2">
      <c r="A23" s="33" t="s">
        <v>137</v>
      </c>
      <c r="H23" s="34" t="s">
        <v>199</v>
      </c>
    </row>
    <row r="24" spans="1:16" ht="15" x14ac:dyDescent="0.25">
      <c r="A24" s="33" t="s">
        <v>138</v>
      </c>
      <c r="H24" s="41" t="s">
        <v>198</v>
      </c>
      <c r="I24" s="42" t="s">
        <v>197</v>
      </c>
      <c r="J24" s="41" t="s">
        <v>190</v>
      </c>
      <c r="K24" s="41" t="s">
        <v>191</v>
      </c>
      <c r="L24" s="41" t="s">
        <v>192</v>
      </c>
      <c r="M24" s="41" t="s">
        <v>193</v>
      </c>
      <c r="N24" s="41" t="s">
        <v>194</v>
      </c>
      <c r="O24" s="41" t="s">
        <v>195</v>
      </c>
      <c r="P24" s="42" t="s">
        <v>196</v>
      </c>
    </row>
    <row r="25" spans="1:16" x14ac:dyDescent="0.2">
      <c r="A25" s="33" t="s">
        <v>139</v>
      </c>
      <c r="H25" s="39" cm="1">
        <f t="array" ref="H25:P26">_xlfn._xlws.FILTER(tlWochengang[[Jahr_Annee_Anno_Year]:[So_Dim_Dom_Su]],tlWochengang[Bahnhof_Gare_Stazione_Station]='Genève-Eaux-Vives'!B2)</f>
        <v>2024</v>
      </c>
      <c r="I25" s="39" t="str">
        <v>Genève-Eaux-Vives</v>
      </c>
      <c r="J25" s="40">
        <v>0.15312227259383498</v>
      </c>
      <c r="K25" s="40">
        <v>0.16452078594717398</v>
      </c>
      <c r="L25" s="40">
        <v>0.15962877378214801</v>
      </c>
      <c r="M25" s="40">
        <v>0.16004151126506599</v>
      </c>
      <c r="N25" s="40">
        <v>0.15690003939861599</v>
      </c>
      <c r="O25" s="40">
        <v>0.110868663432688</v>
      </c>
      <c r="P25" s="40">
        <v>9.4917953580471601E-2</v>
      </c>
    </row>
    <row r="26" spans="1:16" x14ac:dyDescent="0.2">
      <c r="A26" s="33" t="s">
        <v>140</v>
      </c>
      <c r="H26" s="39">
        <v>2025</v>
      </c>
      <c r="I26" s="39" t="str">
        <v>Genève-Eaux-Vives</v>
      </c>
      <c r="J26" s="40">
        <v>0.14899999999999999</v>
      </c>
      <c r="K26" s="40">
        <v>0.159</v>
      </c>
      <c r="L26" s="40">
        <v>0.161</v>
      </c>
      <c r="M26" s="40">
        <v>0.16300000000000001</v>
      </c>
      <c r="N26" s="40">
        <v>0.158</v>
      </c>
      <c r="O26" s="40">
        <v>0.11199999999999999</v>
      </c>
      <c r="P26" s="40">
        <v>9.6999999999999989E-2</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14500</v>
      </c>
      <c r="J47" s="38" t="str">
        <f>_xlfn.XLOOKUP($B$2,tlData[Bahnhof_Gare_Stazione],tlData[Unité],"Fehler",,-1)</f>
        <v>DP/jour ouvré</v>
      </c>
    </row>
    <row r="48" spans="1:10" x14ac:dyDescent="0.2">
      <c r="H48" s="34">
        <v>2025</v>
      </c>
      <c r="I48" s="38">
        <f>_xlfn.XLOOKUP($B$2,tlData[Bahnhof_Gare_Stazione],tlData[2025],"Fehler",,-1)</f>
        <v>15800</v>
      </c>
      <c r="J48" s="38" t="str">
        <f>_xlfn.XLOOKUP($B$2,tlData[Bahnhof_Gare_Stazione],tlData[Unité],"Fehler",,-1)</f>
        <v>DP/jour ouvré</v>
      </c>
    </row>
    <row r="50" spans="8:33" x14ac:dyDescent="0.2">
      <c r="H50" s="34" t="s">
        <v>234</v>
      </c>
    </row>
    <row r="51" spans="8:33" ht="15" x14ac:dyDescent="0.25">
      <c r="H51" s="41" t="s">
        <v>198</v>
      </c>
      <c r="I51" s="42" t="s">
        <v>197</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_xlfn._xlws.FILTER(tlTagesgang[[Jahr_Annee_Anno_Year]:[23]],tlTagesgang[Bahnhof_Gare_Stazione_Station]='Genève-Eaux-Vives'!B2)</f>
        <v>2024</v>
      </c>
      <c r="I52" s="39" t="str">
        <v>Genève-Eaux-Vives</v>
      </c>
      <c r="J52" s="40">
        <v>6.6256762717200202E-3</v>
      </c>
      <c r="K52" s="40">
        <v>3.8979836284270901E-3</v>
      </c>
      <c r="L52" s="40">
        <v>5.6037290967007906E-3</v>
      </c>
      <c r="M52" s="40">
        <v>4.8074228575726505E-3</v>
      </c>
      <c r="N52" s="40">
        <v>1.79345999644558E-3</v>
      </c>
      <c r="O52" s="40">
        <v>5.9397944979864203E-3</v>
      </c>
      <c r="P52" s="40">
        <v>2.1601733955793997E-2</v>
      </c>
      <c r="Q52" s="40">
        <v>5.8566844616734406E-2</v>
      </c>
      <c r="R52" s="40">
        <v>7.9632915741340904E-2</v>
      </c>
      <c r="S52" s="40">
        <v>4.84677980382364E-2</v>
      </c>
      <c r="T52" s="40">
        <v>4.1663775837501901E-2</v>
      </c>
      <c r="U52" s="40">
        <v>4.9442241858331196E-2</v>
      </c>
      <c r="V52" s="40">
        <v>6.0852839398449196E-2</v>
      </c>
      <c r="W52" s="40">
        <v>5.5269736758491901E-2</v>
      </c>
      <c r="X52" s="40">
        <v>5.3735045037555801E-2</v>
      </c>
      <c r="Y52" s="40">
        <v>6.2772975008026602E-2</v>
      </c>
      <c r="Z52" s="40">
        <v>7.9009538381981603E-2</v>
      </c>
      <c r="AA52" s="40">
        <v>0.10370774102587699</v>
      </c>
      <c r="AB52" s="40">
        <v>9.3947051677191404E-2</v>
      </c>
      <c r="AC52" s="40">
        <v>6.509168043326391E-2</v>
      </c>
      <c r="AD52" s="40">
        <v>3.9554668548466204E-2</v>
      </c>
      <c r="AE52" s="40">
        <v>2.6391447229293902E-2</v>
      </c>
      <c r="AF52" s="40">
        <v>1.8298792352209901E-2</v>
      </c>
      <c r="AG52" s="40">
        <v>1.3325107752401699E-2</v>
      </c>
    </row>
    <row r="53" spans="8:33" x14ac:dyDescent="0.2">
      <c r="H53" s="39">
        <v>2025</v>
      </c>
      <c r="I53" s="39" t="str">
        <v>Genève-Eaux-Vives</v>
      </c>
      <c r="J53" s="40">
        <v>4.0000000000000001E-3</v>
      </c>
      <c r="K53" s="40">
        <v>1E-3</v>
      </c>
      <c r="L53" s="40">
        <v>1E-3</v>
      </c>
      <c r="M53" s="40">
        <v>1E-3</v>
      </c>
      <c r="N53" s="40">
        <v>1E-3</v>
      </c>
      <c r="O53" s="40">
        <v>5.0000000000000001E-3</v>
      </c>
      <c r="P53" s="40">
        <v>2.2000000000000002E-2</v>
      </c>
      <c r="Q53" s="40">
        <v>6.6000000000000003E-2</v>
      </c>
      <c r="R53" s="40">
        <v>9.6999999999999989E-2</v>
      </c>
      <c r="S53" s="40">
        <v>5.5E-2</v>
      </c>
      <c r="T53" s="40">
        <v>4.2999999999999997E-2</v>
      </c>
      <c r="U53" s="40">
        <v>4.9000000000000002E-2</v>
      </c>
      <c r="V53" s="40">
        <v>6.3E-2</v>
      </c>
      <c r="W53" s="40">
        <v>5.5E-2</v>
      </c>
      <c r="X53" s="40">
        <v>5.0999999999999997E-2</v>
      </c>
      <c r="Y53" s="40">
        <v>6.0999999999999999E-2</v>
      </c>
      <c r="Z53" s="40">
        <v>8.1000000000000003E-2</v>
      </c>
      <c r="AA53" s="40">
        <v>0.107</v>
      </c>
      <c r="AB53" s="40">
        <v>9.0999999999999998E-2</v>
      </c>
      <c r="AC53" s="40">
        <v>6.2E-2</v>
      </c>
      <c r="AD53" s="40">
        <v>3.5000000000000003E-2</v>
      </c>
      <c r="AE53" s="40">
        <v>2.3E-2</v>
      </c>
      <c r="AF53" s="40">
        <v>1.4999999999999999E-2</v>
      </c>
      <c r="AG53" s="40">
        <v>1.1000000000000001E-2</v>
      </c>
    </row>
    <row r="65" spans="10:41" x14ac:dyDescent="0.2">
      <c r="J65" s="35"/>
      <c r="AO65" s="36"/>
    </row>
  </sheetData>
  <hyperlinks>
    <hyperlink ref="A6" location="Aarau!A1" display="Aarau" xr:uid="{79FC1574-CB07-437E-A169-86587201769F}"/>
    <hyperlink ref="A7" location="Baden!A1" display="Baden" xr:uid="{8E6A89C2-1478-4403-8CA6-77724FCB944B}"/>
    <hyperlink ref="A8" location="Bellinzona!A1" display="Bellinzona" xr:uid="{8A62709B-D70F-4157-80AF-7CD964BD7F97}"/>
    <hyperlink ref="A10" location="Bern!A1" display="Bern" xr:uid="{75FA8B96-A68A-42D3-A084-EBC8155CD904}"/>
    <hyperlink ref="A11" location="'Basel SBB'!A1" display="Basel SBB" xr:uid="{91D44D2B-8F51-40B5-88C1-D2CAE18616A2}"/>
    <hyperlink ref="A12" location="Chur!A1" display="Chur" xr:uid="{5188EB01-A356-4039-945A-F98FD7AF29CD}"/>
    <hyperlink ref="A13" location="'Fribourg Freiburg'!A1" display="Fribourg/Freiburg" xr:uid="{56F1888A-2FD2-4C2E-B64B-9B8A94848171}"/>
    <hyperlink ref="A14" location="Genève!A1" display="Genève" xr:uid="{DDD1E481-ACEB-4E79-8573-50026127B708}"/>
    <hyperlink ref="A15" location="'Genève-Aéroport'!A1" display="Genève-Aéroport" xr:uid="{C25A016C-A014-4FEE-9BD2-5E5943D0F90E}"/>
    <hyperlink ref="A17" location="Lugano!A1" display="Lugano" xr:uid="{02E6ECB4-FFE5-4FF2-A823-EEA14235B431}"/>
    <hyperlink ref="A18" location="Lausanne!A1" display="Lausanne" xr:uid="{AE4B6701-C58E-4664-9BB3-F3C86394DC29}"/>
    <hyperlink ref="A19" location="Luzern!A1" display="Luzern" xr:uid="{4B60EE08-5604-48FB-AF53-B1C3C72429DE}"/>
    <hyperlink ref="A20" location="Neuchâtel!A1" display="Neuchâtel" xr:uid="{0BF877E3-F787-40A9-B06D-53AECEFE7645}"/>
    <hyperlink ref="A21" location="Olten!A1" display="Olten" xr:uid="{3EEB8E54-4CD8-469A-9E25-2317BE4F5100}"/>
    <hyperlink ref="A23" location="'St. Gallen'!A1" display="St. Gallen" xr:uid="{521F04D7-B98F-4F4C-9767-13C68415E8B6}"/>
    <hyperlink ref="A24" location="Thun!A1" display="Thun" xr:uid="{1846C7DB-EA97-4003-BCBD-638DE0B1F650}"/>
    <hyperlink ref="A25" location="Uster!A1" display="Uster" xr:uid="{8A87A4D9-34C7-4CC3-AC90-C590C5D65BDF}"/>
    <hyperlink ref="A26" location="Winterthur!A1" display="Winterthur" xr:uid="{ACD4684F-398D-4D5F-94FF-8EB06E4DD6B3}"/>
    <hyperlink ref="A27" location="'Zürich Altstetten'!A1" display="Zürich Altstetten" xr:uid="{A262A919-4952-48F9-8566-5F8B035C4D43}"/>
    <hyperlink ref="A28" location="'Zürich Enge'!A1" display="Zürich Enge" xr:uid="{9168F17F-375E-4530-9066-CDF814439BA0}"/>
    <hyperlink ref="A29" location="Zug!A1" display="Zug" xr:uid="{D9B07AED-264E-47C4-8614-EA9C956F3602}"/>
    <hyperlink ref="A30" location="'Zürich Hardbrücke'!A1" display="Zürich Hardbrücke" xr:uid="{DD38D590-A638-4602-A81F-F1D9E1EFD826}"/>
    <hyperlink ref="A31" location="'Zürich Oerlikon'!A1" display="Zürich Oerlikon" xr:uid="{EA015E7D-862D-4A81-9A4E-3896F32C1725}"/>
    <hyperlink ref="A32" location="'Zürich Stadelhofen'!A1" display="Zürich Stadelhofen" xr:uid="{DF7AFAFC-1F23-4153-9101-5CE38630902A}"/>
    <hyperlink ref="A9" location="'Biel Bienne'!A1" display="Biel/Bienne" xr:uid="{FDF57D1B-CB85-4487-B662-F3DE6E408F3E}"/>
    <hyperlink ref="A16" location="'Genève-Eaux-Vives'!A1" display="Genève-Eaux-Vives" xr:uid="{1AA8F44D-432E-4B16-8369-FBA01EFEDE6D}"/>
    <hyperlink ref="A33" location="'Zürich HB'!A1" display="Zürich HB" xr:uid="{29AF715B-5AAD-47E3-B41A-2798B656ABD9}"/>
    <hyperlink ref="A22" location="Renens!A1" display="Renens" xr:uid="{0C863A72-A114-4B82-A117-FC26887C079D}"/>
  </hyperlinks>
  <pageMargins left="0.7" right="0.7" top="0.78740157499999996" bottom="0.78740157499999996"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65806-193B-489B-A863-B96D58B41F64}">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133</v>
      </c>
      <c r="E2" s="38"/>
      <c r="F2" s="38"/>
    </row>
    <row r="3" spans="1:6" x14ac:dyDescent="0.2">
      <c r="E3" s="38"/>
      <c r="F3" s="38"/>
    </row>
    <row r="5" spans="1:6" x14ac:dyDescent="0.2">
      <c r="A5" s="47" t="s">
        <v>216</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117900</v>
      </c>
      <c r="J20" s="38" t="str">
        <f>_xlfn.XLOOKUP($B$2,tlData[Bahnhof_Gare_Stazione],tlData[Unité],"Fehler",,1)</f>
        <v>DP/jour</v>
      </c>
    </row>
    <row r="21" spans="1:16" x14ac:dyDescent="0.2">
      <c r="A21" s="33" t="s">
        <v>136</v>
      </c>
      <c r="H21" s="34">
        <v>2025</v>
      </c>
      <c r="I21" s="38">
        <f>_xlfn.XLOOKUP($B$2,tlData[Bahnhof_Gare_Stazione],tlData[2025],"Fehler",,1)</f>
        <v>122800</v>
      </c>
      <c r="J21" s="38" t="str">
        <f>_xlfn.XLOOKUP($B$2,tlData[Bahnhof_Gare_Stazione],tlData[Unité],"Fehler",,1)</f>
        <v>DP/jour</v>
      </c>
    </row>
    <row r="22" spans="1:16" x14ac:dyDescent="0.2">
      <c r="A22" s="33" t="s">
        <v>245</v>
      </c>
    </row>
    <row r="23" spans="1:16" x14ac:dyDescent="0.2">
      <c r="A23" s="33" t="s">
        <v>137</v>
      </c>
      <c r="H23" s="34" t="s">
        <v>199</v>
      </c>
    </row>
    <row r="24" spans="1:16" ht="15" x14ac:dyDescent="0.25">
      <c r="A24" s="33" t="s">
        <v>138</v>
      </c>
      <c r="H24" s="41" t="s">
        <v>198</v>
      </c>
      <c r="I24" s="42" t="s">
        <v>197</v>
      </c>
      <c r="J24" s="41" t="s">
        <v>190</v>
      </c>
      <c r="K24" s="41" t="s">
        <v>191</v>
      </c>
      <c r="L24" s="41" t="s">
        <v>192</v>
      </c>
      <c r="M24" s="41" t="s">
        <v>193</v>
      </c>
      <c r="N24" s="41" t="s">
        <v>194</v>
      </c>
      <c r="O24" s="41" t="s">
        <v>195</v>
      </c>
      <c r="P24" s="42" t="s">
        <v>196</v>
      </c>
    </row>
    <row r="25" spans="1:16" x14ac:dyDescent="0.2">
      <c r="A25" s="33" t="s">
        <v>139</v>
      </c>
      <c r="H25" s="39" cm="1">
        <f t="array" ref="H25:P26">_xlfn._xlws.FILTER(tlWochengang[[Jahr_Annee_Anno_Year]:[So_Dim_Dom_Su]],tlWochengang[Bahnhof_Gare_Stazione_Station]=Lausanne!B2)</f>
        <v>2024</v>
      </c>
      <c r="I25" s="39" t="str">
        <v>Lausanne</v>
      </c>
      <c r="J25" s="40">
        <v>0.14627404865513602</v>
      </c>
      <c r="K25" s="40">
        <v>0.15712254817120999</v>
      </c>
      <c r="L25" s="40">
        <v>0.15308994962251801</v>
      </c>
      <c r="M25" s="40">
        <v>0.16026494677947098</v>
      </c>
      <c r="N25" s="40">
        <v>0.15940150357079599</v>
      </c>
      <c r="O25" s="40">
        <v>0.12467531980143899</v>
      </c>
      <c r="P25" s="40">
        <v>9.9171683399430999E-2</v>
      </c>
    </row>
    <row r="26" spans="1:16" x14ac:dyDescent="0.2">
      <c r="A26" s="33" t="s">
        <v>140</v>
      </c>
      <c r="H26" s="39">
        <v>2025</v>
      </c>
      <c r="I26" s="39" t="str">
        <v>Lausanne</v>
      </c>
      <c r="J26" s="40">
        <v>0.14400000000000002</v>
      </c>
      <c r="K26" s="40">
        <v>0.155</v>
      </c>
      <c r="L26" s="40">
        <v>0.151</v>
      </c>
      <c r="M26" s="40">
        <v>0.16300000000000001</v>
      </c>
      <c r="N26" s="40">
        <v>0.16200000000000001</v>
      </c>
      <c r="O26" s="40">
        <v>0.126</v>
      </c>
      <c r="P26" s="40">
        <v>9.9000000000000005E-2</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127900</v>
      </c>
      <c r="J47" s="38" t="str">
        <f>_xlfn.XLOOKUP($B$2,tlData[Bahnhof_Gare_Stazione],tlData[Unité],"Fehler",,-1)</f>
        <v>DP/jour ouvré</v>
      </c>
    </row>
    <row r="48" spans="1:10" x14ac:dyDescent="0.2">
      <c r="H48" s="34">
        <v>2025</v>
      </c>
      <c r="I48" s="38">
        <f>_xlfn.XLOOKUP($B$2,tlData[Bahnhof_Gare_Stazione],tlData[2025],"Fehler",,-1)</f>
        <v>134400</v>
      </c>
      <c r="J48" s="38" t="str">
        <f>_xlfn.XLOOKUP($B$2,tlData[Bahnhof_Gare_Stazione],tlData[Unité],"Fehler",,-1)</f>
        <v>DP/jour ouvré</v>
      </c>
    </row>
    <row r="50" spans="8:33" x14ac:dyDescent="0.2">
      <c r="H50" s="34" t="s">
        <v>234</v>
      </c>
    </row>
    <row r="51" spans="8:33" ht="15" x14ac:dyDescent="0.25">
      <c r="H51" s="41" t="s">
        <v>198</v>
      </c>
      <c r="I51" s="42" t="s">
        <v>197</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_xlfn._xlws.FILTER(tlTagesgang[[Jahr_Annee_Anno_Year]:[23]],tlTagesgang[Bahnhof_Gare_Stazione_Station]=Lausanne!B2)</f>
        <v>2024</v>
      </c>
      <c r="I52" s="39" t="str">
        <v>Lausanne</v>
      </c>
      <c r="J52" s="40">
        <v>9.2396207104702196E-3</v>
      </c>
      <c r="K52" s="40">
        <v>4.0723050752979597E-3</v>
      </c>
      <c r="L52" s="40">
        <v>2.60890875924355E-3</v>
      </c>
      <c r="M52" s="40">
        <v>2.4469320766117302E-3</v>
      </c>
      <c r="N52" s="40">
        <v>2.8933640919146298E-3</v>
      </c>
      <c r="O52" s="40">
        <v>8.3893357906592199E-3</v>
      </c>
      <c r="P52" s="40">
        <v>2.9043980584388798E-2</v>
      </c>
      <c r="Q52" s="40">
        <v>7.2231778069149405E-2</v>
      </c>
      <c r="R52" s="40">
        <v>6.7926399852552999E-2</v>
      </c>
      <c r="S52" s="40">
        <v>4.5085996483354603E-2</v>
      </c>
      <c r="T52" s="40">
        <v>4.2392323324547301E-2</v>
      </c>
      <c r="U52" s="40">
        <v>4.9310062034613897E-2</v>
      </c>
      <c r="V52" s="40">
        <v>5.8223713937688097E-2</v>
      </c>
      <c r="W52" s="40">
        <v>5.2793510517260396E-2</v>
      </c>
      <c r="X52" s="40">
        <v>5.2782599330544307E-2</v>
      </c>
      <c r="Y52" s="40">
        <v>6.4276503648981104E-2</v>
      </c>
      <c r="Z52" s="40">
        <v>8.5709387097792702E-2</v>
      </c>
      <c r="AA52" s="40">
        <v>9.9500408961007814E-2</v>
      </c>
      <c r="AB52" s="40">
        <v>8.3234702151359391E-2</v>
      </c>
      <c r="AC52" s="40">
        <v>5.5937391749618495E-2</v>
      </c>
      <c r="AD52" s="40">
        <v>3.8038157508748595E-2</v>
      </c>
      <c r="AE52" s="40">
        <v>2.9758767561306E-2</v>
      </c>
      <c r="AF52" s="40">
        <v>2.5613698075231901E-2</v>
      </c>
      <c r="AG52" s="40">
        <v>1.8490152607656601E-2</v>
      </c>
    </row>
    <row r="53" spans="8:33" x14ac:dyDescent="0.2">
      <c r="H53" s="39">
        <v>2025</v>
      </c>
      <c r="I53" s="39" t="str">
        <v>Lausanne</v>
      </c>
      <c r="J53" s="40">
        <v>6.0000000000000001E-3</v>
      </c>
      <c r="K53" s="40">
        <v>2E-3</v>
      </c>
      <c r="L53" s="40">
        <v>1E-3</v>
      </c>
      <c r="M53" s="40">
        <v>2E-3</v>
      </c>
      <c r="N53" s="40">
        <v>2E-3</v>
      </c>
      <c r="O53" s="40">
        <v>8.0000000000000002E-3</v>
      </c>
      <c r="P53" s="40">
        <v>3.4000000000000002E-2</v>
      </c>
      <c r="Q53" s="40">
        <v>8.5999999999999993E-2</v>
      </c>
      <c r="R53" s="40">
        <v>0.08</v>
      </c>
      <c r="S53" s="40">
        <v>4.5999999999999999E-2</v>
      </c>
      <c r="T53" s="40">
        <v>3.9E-2</v>
      </c>
      <c r="U53" s="40">
        <v>4.4999999999999998E-2</v>
      </c>
      <c r="V53" s="40">
        <v>5.5999999999999994E-2</v>
      </c>
      <c r="W53" s="40">
        <v>4.9000000000000002E-2</v>
      </c>
      <c r="X53" s="40">
        <v>4.8000000000000001E-2</v>
      </c>
      <c r="Y53" s="40">
        <v>6.0999999999999999E-2</v>
      </c>
      <c r="Z53" s="40">
        <v>8.8000000000000009E-2</v>
      </c>
      <c r="AA53" s="40">
        <v>0.105</v>
      </c>
      <c r="AB53" s="40">
        <v>8.5000000000000006E-2</v>
      </c>
      <c r="AC53" s="40">
        <v>5.5E-2</v>
      </c>
      <c r="AD53" s="40">
        <v>3.5000000000000003E-2</v>
      </c>
      <c r="AE53" s="40">
        <v>2.7000000000000003E-2</v>
      </c>
      <c r="AF53" s="40">
        <v>2.4E-2</v>
      </c>
      <c r="AG53" s="40">
        <v>1.6E-2</v>
      </c>
    </row>
    <row r="65" spans="10:41" x14ac:dyDescent="0.2">
      <c r="J65" s="35"/>
      <c r="AO65" s="36"/>
    </row>
  </sheetData>
  <hyperlinks>
    <hyperlink ref="A6" location="Aarau!A1" display="Aarau" xr:uid="{4779C59F-CDB6-41C8-8720-D86954A68E0D}"/>
    <hyperlink ref="A7" location="Baden!A1" display="Baden" xr:uid="{BB7E6122-66FD-4C3F-B551-42F99776ED29}"/>
    <hyperlink ref="A8" location="Bellinzona!A1" display="Bellinzona" xr:uid="{6B78B25A-191B-4C12-B960-49CC73398938}"/>
    <hyperlink ref="A10" location="Bern!A1" display="Bern" xr:uid="{383112E1-B1C3-4FAF-8FF7-513C5EE8CC22}"/>
    <hyperlink ref="A11" location="'Basel SBB'!A1" display="Basel SBB" xr:uid="{B79AF5F1-0F5E-4846-835B-F20F7817CCEA}"/>
    <hyperlink ref="A12" location="Chur!A1" display="Chur" xr:uid="{EBB8F28C-A1ED-4E76-B596-995A9F7A8A54}"/>
    <hyperlink ref="A13" location="'Fribourg Freiburg'!A1" display="Fribourg/Freiburg" xr:uid="{512CC9DE-2095-41BF-9876-AFFE113A6B8A}"/>
    <hyperlink ref="A14" location="Genève!A1" display="Genève" xr:uid="{89B2E54E-57C2-46B8-AA4E-C4A73D2CB866}"/>
    <hyperlink ref="A15" location="'Genève-Aéroport'!A1" display="Genève-Aéroport" xr:uid="{98780CC6-9095-41A2-AA6D-37FFF417C506}"/>
    <hyperlink ref="A17" location="Lugano!A1" display="Lugano" xr:uid="{0C3CC2DF-5CD9-4D02-BD75-D7D9760A0F4A}"/>
    <hyperlink ref="A18" location="Lausanne!A1" display="Lausanne" xr:uid="{2FF38AA6-4FEC-4670-B281-8ACFEA06FACF}"/>
    <hyperlink ref="A19" location="Luzern!A1" display="Luzern" xr:uid="{2198F824-8647-4766-8B19-1B1E5BC56176}"/>
    <hyperlink ref="A20" location="Neuchâtel!A1" display="Neuchâtel" xr:uid="{0E21AC7A-575E-4CEE-8B2B-6200C4E32D42}"/>
    <hyperlink ref="A21" location="Olten!A1" display="Olten" xr:uid="{DBE0CD75-781D-4F26-9DB7-BD83E3724447}"/>
    <hyperlink ref="A23" location="'St. Gallen'!A1" display="St. Gallen" xr:uid="{8942DEFC-9CCF-4FD8-9C5A-DB581E6AF659}"/>
    <hyperlink ref="A24" location="Thun!A1" display="Thun" xr:uid="{20CCA684-4D0D-4B02-B462-6AD52F4F888C}"/>
    <hyperlink ref="A25" location="Uster!A1" display="Uster" xr:uid="{FB8157CF-BED7-474C-B124-42DF0979679F}"/>
    <hyperlink ref="A26" location="Winterthur!A1" display="Winterthur" xr:uid="{48086110-0951-4420-BAC8-9451D951ABFF}"/>
    <hyperlink ref="A27" location="'Zürich Altstetten'!A1" display="Zürich Altstetten" xr:uid="{0E955CA1-3CAA-4575-99DC-772D06F3E3FB}"/>
    <hyperlink ref="A28" location="'Zürich Enge'!A1" display="Zürich Enge" xr:uid="{8D243A2A-C43B-4D96-98AB-2D0838D86D16}"/>
    <hyperlink ref="A29" location="Zug!A1" display="Zug" xr:uid="{8BBE5534-C0E4-4B81-928A-CA72D4B63085}"/>
    <hyperlink ref="A30" location="'Zürich Hardbrücke'!A1" display="Zürich Hardbrücke" xr:uid="{39EB7EAD-65B6-4245-8A49-DDAEAB50A004}"/>
    <hyperlink ref="A31" location="'Zürich Oerlikon'!A1" display="Zürich Oerlikon" xr:uid="{B3013BC2-F288-447E-B578-30D7F900485E}"/>
    <hyperlink ref="A32" location="'Zürich Stadelhofen'!A1" display="Zürich Stadelhofen" xr:uid="{A873DA70-9C22-4C96-835A-DE73BC6177ED}"/>
    <hyperlink ref="A9" location="'Biel Bienne'!A1" display="Biel/Bienne" xr:uid="{73438BED-567E-43E4-ACED-97A0205037BF}"/>
    <hyperlink ref="A16" location="'Genève-Eaux-Vives'!A1" display="Genève-Eaux-Vives" xr:uid="{41F1945C-965A-4B9A-A133-E571724D92AC}"/>
    <hyperlink ref="A33" location="'Zürich HB'!A1" display="Zürich HB" xr:uid="{4FC0C7BC-3407-4F33-A5E2-0D257F553B01}"/>
    <hyperlink ref="A22" location="Renens!A1" display="Renens" xr:uid="{A666A2ED-A813-44B4-85BC-5C7590B3A200}"/>
  </hyperlinks>
  <pageMargins left="0.7" right="0.7" top="0.78740157499999996" bottom="0.78740157499999996"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4FA64-4138-48F7-ABA8-DDDB04A656F9}">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132</v>
      </c>
      <c r="E2" s="38"/>
      <c r="F2" s="38"/>
    </row>
    <row r="3" spans="1:6" x14ac:dyDescent="0.2">
      <c r="E3" s="38"/>
      <c r="F3" s="38"/>
    </row>
    <row r="5" spans="1:6" x14ac:dyDescent="0.2">
      <c r="A5" s="47" t="s">
        <v>227</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31700</v>
      </c>
      <c r="J20" s="38" t="str">
        <f>_xlfn.XLOOKUP($B$2,tlData[Bahnhof_Gare_Stazione],tlData[Unità],"Fehler",,1)</f>
        <v>MP/giorno</v>
      </c>
    </row>
    <row r="21" spans="1:16" x14ac:dyDescent="0.2">
      <c r="A21" s="33" t="s">
        <v>136</v>
      </c>
      <c r="H21" s="34">
        <v>2025</v>
      </c>
      <c r="I21" s="38">
        <f>_xlfn.XLOOKUP($B$2,tlData[Bahnhof_Gare_Stazione],tlData[2025],"Fehler",,1)</f>
        <v>36200</v>
      </c>
      <c r="J21" s="38" t="str">
        <f>_xlfn.XLOOKUP($B$2,tlData[Bahnhof_Gare_Stazione],tlData[Unità],"Fehler",,1)</f>
        <v>MP/giorno</v>
      </c>
    </row>
    <row r="22" spans="1:16" x14ac:dyDescent="0.2">
      <c r="A22" s="33" t="s">
        <v>245</v>
      </c>
    </row>
    <row r="23" spans="1:16" x14ac:dyDescent="0.2">
      <c r="A23" s="33" t="s">
        <v>137</v>
      </c>
      <c r="H23" s="34" t="s">
        <v>226</v>
      </c>
    </row>
    <row r="24" spans="1:16" ht="15" x14ac:dyDescent="0.25">
      <c r="A24" s="33" t="s">
        <v>138</v>
      </c>
      <c r="H24" s="41" t="s">
        <v>182</v>
      </c>
      <c r="I24" s="42" t="s">
        <v>181</v>
      </c>
      <c r="J24" s="41" t="s">
        <v>183</v>
      </c>
      <c r="K24" s="41" t="s">
        <v>184</v>
      </c>
      <c r="L24" s="41" t="s">
        <v>185</v>
      </c>
      <c r="M24" s="41" t="s">
        <v>186</v>
      </c>
      <c r="N24" s="41" t="s">
        <v>187</v>
      </c>
      <c r="O24" s="41" t="s">
        <v>188</v>
      </c>
      <c r="P24" s="42" t="s">
        <v>189</v>
      </c>
    </row>
    <row r="25" spans="1:16" x14ac:dyDescent="0.2">
      <c r="A25" s="33" t="s">
        <v>139</v>
      </c>
      <c r="H25" s="39" cm="1">
        <f t="array" ref="H25:P26">_xlfn._xlws.FILTER(tlWochengang[[Jahr_Annee_Anno_Year]:[So_Dim_Dom_Su]],tlWochengang[Bahnhof_Gare_Stazione_Station]=Lugano!B2)</f>
        <v>2024</v>
      </c>
      <c r="I25" s="39" t="str">
        <v>Lugano</v>
      </c>
      <c r="J25" s="40">
        <v>0.14905130035464301</v>
      </c>
      <c r="K25" s="40">
        <v>0.15124996200965402</v>
      </c>
      <c r="L25" s="40">
        <v>0.149977188573227</v>
      </c>
      <c r="M25" s="40">
        <v>0.15386395607739201</v>
      </c>
      <c r="N25" s="40">
        <v>0.16395229772928399</v>
      </c>
      <c r="O25" s="40">
        <v>0.129974593606619</v>
      </c>
      <c r="P25" s="40">
        <v>0.101930701649181</v>
      </c>
    </row>
    <row r="26" spans="1:16" x14ac:dyDescent="0.2">
      <c r="A26" s="33" t="s">
        <v>140</v>
      </c>
      <c r="H26" s="39">
        <v>2025</v>
      </c>
      <c r="I26" s="39" t="str">
        <v>Lugano</v>
      </c>
      <c r="J26" s="40">
        <v>0.14400000000000002</v>
      </c>
      <c r="K26" s="40">
        <v>0.15</v>
      </c>
      <c r="L26" s="40">
        <v>0.14899999999999999</v>
      </c>
      <c r="M26" s="40">
        <v>0.156</v>
      </c>
      <c r="N26" s="40">
        <v>0.16500000000000001</v>
      </c>
      <c r="O26" s="40">
        <v>0.129</v>
      </c>
      <c r="P26" s="40">
        <v>0.107</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34100</v>
      </c>
      <c r="J47" s="38" t="str">
        <f>_xlfn.XLOOKUP($B$2,tlData[Bahnhof_Gare_Stazione],tlData[Unità],"Fehler",,-1)</f>
        <v>MP/giorno feriale</v>
      </c>
    </row>
    <row r="48" spans="1:10" x14ac:dyDescent="0.2">
      <c r="H48" s="34">
        <v>2025</v>
      </c>
      <c r="I48" s="38">
        <f>_xlfn.XLOOKUP($B$2,tlData[Bahnhof_Gare_Stazione],tlData[2025],"Fehler",,-1)</f>
        <v>39000</v>
      </c>
      <c r="J48" s="38" t="str">
        <f>_xlfn.XLOOKUP($B$2,tlData[Bahnhof_Gare_Stazione],tlData[Unità],"Fehler",,-1)</f>
        <v>MP/giorno feriale</v>
      </c>
    </row>
    <row r="50" spans="8:33" x14ac:dyDescent="0.2">
      <c r="H50" s="34" t="s">
        <v>233</v>
      </c>
    </row>
    <row r="51" spans="8:33" ht="15" x14ac:dyDescent="0.25">
      <c r="H51" s="41" t="s">
        <v>182</v>
      </c>
      <c r="I51" s="42" t="s">
        <v>181</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_xlfn._xlws.FILTER(tlTagesgang[[Jahr_Annee_Anno_Year]:[23]],tlTagesgang[Bahnhof_Gare_Stazione_Station]=Lugano!B2)</f>
        <v>2024</v>
      </c>
      <c r="I52" s="39" t="str">
        <v>Lugano</v>
      </c>
      <c r="J52" s="40">
        <v>6.3960674977160603E-3</v>
      </c>
      <c r="K52" s="40">
        <v>2.06383359565685E-3</v>
      </c>
      <c r="L52" s="40">
        <v>1.2206846906354699E-3</v>
      </c>
      <c r="M52" s="40">
        <v>9.7625502236673507E-4</v>
      </c>
      <c r="N52" s="40">
        <v>2.4130434352123199E-3</v>
      </c>
      <c r="O52" s="40">
        <v>8.8775581278116595E-3</v>
      </c>
      <c r="P52" s="40">
        <v>2.8534301041783498E-2</v>
      </c>
      <c r="Q52" s="40">
        <v>7.4471409004017608E-2</v>
      </c>
      <c r="R52" s="40">
        <v>6.8095057742311893E-2</v>
      </c>
      <c r="S52" s="40">
        <v>4.8532935541769906E-2</v>
      </c>
      <c r="T52" s="40">
        <v>5.3401382185631702E-2</v>
      </c>
      <c r="U52" s="40">
        <v>5.58511890827499E-2</v>
      </c>
      <c r="V52" s="40">
        <v>6.2807490413303094E-2</v>
      </c>
      <c r="W52" s="40">
        <v>5.7043892215728705E-2</v>
      </c>
      <c r="X52" s="40">
        <v>5.8243052631243603E-2</v>
      </c>
      <c r="Y52" s="40">
        <v>6.9954238530122795E-2</v>
      </c>
      <c r="Z52" s="40">
        <v>8.8817338371850504E-2</v>
      </c>
      <c r="AA52" s="40">
        <v>9.7679226827374399E-2</v>
      </c>
      <c r="AB52" s="40">
        <v>7.3232816116481803E-2</v>
      </c>
      <c r="AC52" s="40">
        <v>4.8342230464201996E-2</v>
      </c>
      <c r="AD52" s="40">
        <v>3.4251751193499498E-2</v>
      </c>
      <c r="AE52" s="40">
        <v>2.8431931589310299E-2</v>
      </c>
      <c r="AF52" s="40">
        <v>1.7541078863824798E-2</v>
      </c>
      <c r="AG52" s="40">
        <v>1.2821235815395101E-2</v>
      </c>
    </row>
    <row r="53" spans="8:33" x14ac:dyDescent="0.2">
      <c r="H53" s="39">
        <v>2025</v>
      </c>
      <c r="I53" s="39" t="str">
        <v>Lugano</v>
      </c>
      <c r="J53" s="40">
        <v>3.0000000000000001E-3</v>
      </c>
      <c r="K53" s="40">
        <v>1E-3</v>
      </c>
      <c r="L53" s="40">
        <v>0</v>
      </c>
      <c r="M53" s="40">
        <v>0</v>
      </c>
      <c r="N53" s="40">
        <v>1E-3</v>
      </c>
      <c r="O53" s="40">
        <v>9.0000000000000011E-3</v>
      </c>
      <c r="P53" s="40">
        <v>3.6000000000000004E-2</v>
      </c>
      <c r="Q53" s="40">
        <v>9.1999999999999998E-2</v>
      </c>
      <c r="R53" s="40">
        <v>7.5999999999999998E-2</v>
      </c>
      <c r="S53" s="40">
        <v>4.9000000000000002E-2</v>
      </c>
      <c r="T53" s="40">
        <v>4.8000000000000001E-2</v>
      </c>
      <c r="U53" s="40">
        <v>5.2000000000000005E-2</v>
      </c>
      <c r="V53" s="40">
        <v>6.0999999999999999E-2</v>
      </c>
      <c r="W53" s="40">
        <v>5.4000000000000006E-2</v>
      </c>
      <c r="X53" s="40">
        <v>5.2000000000000005E-2</v>
      </c>
      <c r="Y53" s="40">
        <v>6.6000000000000003E-2</v>
      </c>
      <c r="Z53" s="40">
        <v>9.1999999999999998E-2</v>
      </c>
      <c r="AA53" s="40">
        <v>0.10199999999999999</v>
      </c>
      <c r="AB53" s="40">
        <v>7.5999999999999998E-2</v>
      </c>
      <c r="AC53" s="40">
        <v>4.7E-2</v>
      </c>
      <c r="AD53" s="40">
        <v>3.1E-2</v>
      </c>
      <c r="AE53" s="40">
        <v>2.6000000000000002E-2</v>
      </c>
      <c r="AF53" s="40">
        <v>1.4999999999999999E-2</v>
      </c>
      <c r="AG53" s="40">
        <v>0.01</v>
      </c>
    </row>
    <row r="65" spans="10:41" x14ac:dyDescent="0.2">
      <c r="J65" s="35"/>
      <c r="AO65" s="36"/>
    </row>
  </sheetData>
  <hyperlinks>
    <hyperlink ref="A6" location="Aarau!A1" display="Aarau" xr:uid="{A15C038B-DD90-4E38-859D-19D3B5BF95FB}"/>
    <hyperlink ref="A7" location="Baden!A1" display="Baden" xr:uid="{112170E2-1769-4EB6-928C-F46975D1F640}"/>
    <hyperlink ref="A8" location="Bellinzona!A1" display="Bellinzona" xr:uid="{3C2C6389-7BCA-4769-A8BF-470DCC3E03CC}"/>
    <hyperlink ref="A10" location="Bern!A1" display="Bern" xr:uid="{5DB186C0-DB50-4A6B-91D4-D4A69C5DAA5F}"/>
    <hyperlink ref="A11" location="'Basel SBB'!A1" display="Basel SBB" xr:uid="{A7CA5D46-92C4-4051-90F6-A8279129B3F2}"/>
    <hyperlink ref="A12" location="Chur!A1" display="Chur" xr:uid="{CC595765-6D7D-49C5-A001-C5172A9B897C}"/>
    <hyperlink ref="A13" location="'Fribourg Freiburg'!A1" display="Fribourg/Freiburg" xr:uid="{4ED522B5-9A0D-4B6E-BC88-F1DA83856BD5}"/>
    <hyperlink ref="A14" location="Genève!A1" display="Genève" xr:uid="{C6C56F2B-0B8B-4191-95E8-D08943D01E84}"/>
    <hyperlink ref="A15" location="'Genève-Aéroport'!A1" display="Genève-Aéroport" xr:uid="{80EFEECB-72AA-4CB8-A775-19897C2D6A4D}"/>
    <hyperlink ref="A17" location="Lugano!A1" display="Lugano" xr:uid="{7B9CB078-E746-40EA-A364-AC6D3E9D137E}"/>
    <hyperlink ref="A18" location="Lausanne!A1" display="Lausanne" xr:uid="{B4861254-47C5-46D3-A4F1-5AD6103C33A4}"/>
    <hyperlink ref="A19" location="Luzern!A1" display="Luzern" xr:uid="{A8715D50-92E4-486D-BBCB-E59F10F39290}"/>
    <hyperlink ref="A20" location="Neuchâtel!A1" display="Neuchâtel" xr:uid="{3B6D32A0-055C-4050-A11F-EDBFA491F835}"/>
    <hyperlink ref="A21" location="Olten!A1" display="Olten" xr:uid="{C08F239E-4CC4-4CF8-9139-561237C3A106}"/>
    <hyperlink ref="A23" location="'St. Gallen'!A1" display="St. Gallen" xr:uid="{0B17A329-8B05-4FEB-AF73-AC50613A5DC8}"/>
    <hyperlink ref="A24" location="Thun!A1" display="Thun" xr:uid="{22EDFE94-DCAB-467D-A619-92BD70EA56CC}"/>
    <hyperlink ref="A25" location="Uster!A1" display="Uster" xr:uid="{48AB293A-1592-4BFB-8777-6CA3900D0C28}"/>
    <hyperlink ref="A26" location="Winterthur!A1" display="Winterthur" xr:uid="{A327D025-6A07-4F9F-BFEC-B689967762B2}"/>
    <hyperlink ref="A27" location="'Zürich Altstetten'!A1" display="Zürich Altstetten" xr:uid="{937EFE23-2B35-4913-9DDE-AB06A4E68847}"/>
    <hyperlink ref="A28" location="'Zürich Enge'!A1" display="Zürich Enge" xr:uid="{34727A0A-2695-4217-9682-1BC622191845}"/>
    <hyperlink ref="A29" location="Zug!A1" display="Zug" xr:uid="{5BE1C26A-A8BC-4B2E-8FF6-6511D6B4BD89}"/>
    <hyperlink ref="A30" location="'Zürich Hardbrücke'!A1" display="Zürich Hardbrücke" xr:uid="{61F8D06F-9136-468D-AFD8-385D5FA34447}"/>
    <hyperlink ref="A31" location="'Zürich Oerlikon'!A1" display="Zürich Oerlikon" xr:uid="{02322419-BFA1-4A22-A669-55974EACBFFB}"/>
    <hyperlink ref="A32" location="'Zürich Stadelhofen'!A1" display="Zürich Stadelhofen" xr:uid="{A3E4029D-2514-4594-A6C7-183BE07CE46B}"/>
    <hyperlink ref="A9" location="'Biel Bienne'!A1" display="Biel/Bienne" xr:uid="{D93B38F7-711D-4380-AAC8-AD4E4EEE1D76}"/>
    <hyperlink ref="A16" location="'Genève-Eaux-Vives'!A1" display="Genève-Eaux-Vives" xr:uid="{02D8EEC4-E5B0-42E9-B0AD-B503B459F858}"/>
    <hyperlink ref="A33" location="'Zürich HB'!A1" display="Zürich HB" xr:uid="{ECF072E3-71AD-42CE-B0D5-78997E83C827}"/>
    <hyperlink ref="A22" location="Renens!A1" display="Renens" xr:uid="{E1FACB95-17A0-4AB6-AEFC-42A417826C02}"/>
  </hyperlinks>
  <pageMargins left="0.7" right="0.7" top="0.78740157499999996" bottom="0.78740157499999996"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A41C2-5079-40D9-B2A4-442E965EBFEE}">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134</v>
      </c>
      <c r="E2" s="38"/>
      <c r="F2" s="38"/>
    </row>
    <row r="3" spans="1:6" x14ac:dyDescent="0.2">
      <c r="E3" s="38"/>
      <c r="F3" s="38"/>
    </row>
    <row r="5" spans="1:6" x14ac:dyDescent="0.2">
      <c r="A5" s="47" t="s">
        <v>217</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146600</v>
      </c>
      <c r="J20" s="38" t="str">
        <f>_xlfn.XLOOKUP($B$2,tlData[Bahnhof_Gare_Stazione],tlData[Einheit],"Fehler",,1)</f>
        <v>PB/Tag</v>
      </c>
    </row>
    <row r="21" spans="1:16" x14ac:dyDescent="0.2">
      <c r="A21" s="33" t="s">
        <v>136</v>
      </c>
      <c r="H21" s="34">
        <v>2025</v>
      </c>
      <c r="I21" s="38">
        <f>_xlfn.XLOOKUP($B$2,tlData[Bahnhof_Gare_Stazione],tlData[2025],"Fehler",,1)</f>
        <v>155400</v>
      </c>
      <c r="J21" s="38" t="str">
        <f>_xlfn.XLOOKUP($B$2,tlData[Bahnhof_Gare_Stazione],tlData[Einheit],"Fehler",,1)</f>
        <v>PB/Tag</v>
      </c>
    </row>
    <row r="22" spans="1:16" x14ac:dyDescent="0.2">
      <c r="A22" s="33" t="s">
        <v>245</v>
      </c>
    </row>
    <row r="23" spans="1:16" x14ac:dyDescent="0.2">
      <c r="A23" s="33" t="s">
        <v>137</v>
      </c>
      <c r="H23" s="34" t="s">
        <v>149</v>
      </c>
    </row>
    <row r="24" spans="1:16" ht="15" x14ac:dyDescent="0.25">
      <c r="A24" s="33" t="s">
        <v>138</v>
      </c>
      <c r="H24" s="41" t="s">
        <v>150</v>
      </c>
      <c r="I24" s="42" t="s">
        <v>148</v>
      </c>
      <c r="J24" s="41" t="s">
        <v>151</v>
      </c>
      <c r="K24" s="41" t="s">
        <v>152</v>
      </c>
      <c r="L24" s="41" t="s">
        <v>153</v>
      </c>
      <c r="M24" s="41" t="s">
        <v>154</v>
      </c>
      <c r="N24" s="41" t="s">
        <v>155</v>
      </c>
      <c r="O24" s="41" t="s">
        <v>156</v>
      </c>
      <c r="P24" s="42" t="s">
        <v>157</v>
      </c>
    </row>
    <row r="25" spans="1:16" x14ac:dyDescent="0.2">
      <c r="A25" s="33" t="s">
        <v>139</v>
      </c>
      <c r="H25" s="39" cm="1">
        <f t="array" ref="H25:P26">_xlfn._xlws.FILTER(tlWochengang[[Jahr_Annee_Anno_Year]:[So_Dim_Dom_Su]],tlWochengang[Bahnhof_Gare_Stazione_Station]=Luzern!B2)</f>
        <v>2024</v>
      </c>
      <c r="I25" s="39" t="str">
        <v>Luzern</v>
      </c>
      <c r="J25" s="40">
        <v>0.13528106241639301</v>
      </c>
      <c r="K25" s="40">
        <v>0.13904399035017001</v>
      </c>
      <c r="L25" s="40">
        <v>0.13868389843062601</v>
      </c>
      <c r="M25" s="40">
        <v>0.144684597696881</v>
      </c>
      <c r="N25" s="40">
        <v>0.15272834087652701</v>
      </c>
      <c r="O25" s="40">
        <v>0.159522920246845</v>
      </c>
      <c r="P25" s="40">
        <v>0.13005518998255799</v>
      </c>
    </row>
    <row r="26" spans="1:16" x14ac:dyDescent="0.2">
      <c r="A26" s="33" t="s">
        <v>140</v>
      </c>
      <c r="H26" s="39">
        <v>2025</v>
      </c>
      <c r="I26" s="39" t="str">
        <v>Luzern</v>
      </c>
      <c r="J26" s="40">
        <v>0.13100000000000001</v>
      </c>
      <c r="K26" s="40">
        <v>0.13800000000000001</v>
      </c>
      <c r="L26" s="40">
        <v>0.13900000000000001</v>
      </c>
      <c r="M26" s="40">
        <v>0.14300000000000002</v>
      </c>
      <c r="N26" s="40">
        <v>0.155</v>
      </c>
      <c r="O26" s="40">
        <v>0.16200000000000001</v>
      </c>
      <c r="P26" s="40">
        <v>0.13200000000000001</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145400</v>
      </c>
      <c r="J47" s="38" t="str">
        <f>_xlfn.XLOOKUP($B$2,tlData[Bahnhof_Gare_Stazione],tlData[Einheit],"Fehler",,-1)</f>
        <v>PB/Werktag</v>
      </c>
    </row>
    <row r="48" spans="1:10" x14ac:dyDescent="0.2">
      <c r="H48" s="34">
        <v>2025</v>
      </c>
      <c r="I48" s="38">
        <f>_xlfn.XLOOKUP($B$2,tlData[Bahnhof_Gare_Stazione],tlData[2025],"Fehler",,-1)</f>
        <v>153800</v>
      </c>
      <c r="J48" s="38" t="str">
        <f>_xlfn.XLOOKUP($B$2,tlData[Bahnhof_Gare_Stazione],tlData[Einheit],"Fehler",,-1)</f>
        <v>PB/Werktag</v>
      </c>
    </row>
    <row r="50" spans="8:33" x14ac:dyDescent="0.2">
      <c r="H50" s="34" t="s">
        <v>232</v>
      </c>
    </row>
    <row r="51" spans="8:33" ht="15" x14ac:dyDescent="0.25">
      <c r="H51" s="41" t="s">
        <v>150</v>
      </c>
      <c r="I51" s="42" t="s">
        <v>148</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_xlfn._xlws.FILTER(tlTagesgang[[Jahr_Annee_Anno_Year]:[23]],tlTagesgang[Bahnhof_Gare_Stazione_Station]=Luzern!B2)</f>
        <v>2024</v>
      </c>
      <c r="I52" s="39" t="str">
        <v>Luzern</v>
      </c>
      <c r="J52" s="40">
        <v>8.9360216865754707E-3</v>
      </c>
      <c r="K52" s="40">
        <v>3.8277127859868997E-3</v>
      </c>
      <c r="L52" s="40">
        <v>2.2747406452630898E-3</v>
      </c>
      <c r="M52" s="40">
        <v>1.56054124863658E-3</v>
      </c>
      <c r="N52" s="40">
        <v>1.9679121279517799E-3</v>
      </c>
      <c r="O52" s="40">
        <v>7.15478314860049E-3</v>
      </c>
      <c r="P52" s="40">
        <v>2.1303179648003701E-2</v>
      </c>
      <c r="Q52" s="40">
        <v>4.1636171178321101E-2</v>
      </c>
      <c r="R52" s="40">
        <v>4.2201095089584105E-2</v>
      </c>
      <c r="S52" s="40">
        <v>4.4716984530048395E-2</v>
      </c>
      <c r="T52" s="40">
        <v>4.9394171212698998E-2</v>
      </c>
      <c r="U52" s="40">
        <v>5.7678168317645696E-2</v>
      </c>
      <c r="V52" s="40">
        <v>6.8358664303762695E-2</v>
      </c>
      <c r="W52" s="40">
        <v>6.3132307148731595E-2</v>
      </c>
      <c r="X52" s="40">
        <v>6.5089070689166501E-2</v>
      </c>
      <c r="Y52" s="40">
        <v>7.4202873196077407E-2</v>
      </c>
      <c r="Z52" s="40">
        <v>8.6743673204548899E-2</v>
      </c>
      <c r="AA52" s="40">
        <v>9.4404244278453509E-2</v>
      </c>
      <c r="AB52" s="40">
        <v>7.5843934092682599E-2</v>
      </c>
      <c r="AC52" s="40">
        <v>5.80139682480025E-2</v>
      </c>
      <c r="AD52" s="40">
        <v>4.5855203114773702E-2</v>
      </c>
      <c r="AE52" s="40">
        <v>3.9773984200549901E-2</v>
      </c>
      <c r="AF52" s="40">
        <v>2.8193771101451701E-2</v>
      </c>
      <c r="AG52" s="40">
        <v>1.7736824802482599E-2</v>
      </c>
    </row>
    <row r="53" spans="8:33" x14ac:dyDescent="0.2">
      <c r="H53" s="39">
        <v>2025</v>
      </c>
      <c r="I53" s="39" t="str">
        <v>Luzern</v>
      </c>
      <c r="J53" s="40">
        <v>3.0000000000000001E-3</v>
      </c>
      <c r="K53" s="40">
        <v>1E-3</v>
      </c>
      <c r="L53" s="40">
        <v>1E-3</v>
      </c>
      <c r="M53" s="40">
        <v>1E-3</v>
      </c>
      <c r="N53" s="40">
        <v>1E-3</v>
      </c>
      <c r="O53" s="40">
        <v>8.0000000000000002E-3</v>
      </c>
      <c r="P53" s="40">
        <v>2.5000000000000001E-2</v>
      </c>
      <c r="Q53" s="40">
        <v>5.2999999999999999E-2</v>
      </c>
      <c r="R53" s="40">
        <v>0.05</v>
      </c>
      <c r="S53" s="40">
        <v>4.9000000000000002E-2</v>
      </c>
      <c r="T53" s="40">
        <v>0.05</v>
      </c>
      <c r="U53" s="40">
        <v>5.7999999999999996E-2</v>
      </c>
      <c r="V53" s="40">
        <v>7.2000000000000008E-2</v>
      </c>
      <c r="W53" s="40">
        <v>6.2E-2</v>
      </c>
      <c r="X53" s="40">
        <v>6.2E-2</v>
      </c>
      <c r="Y53" s="40">
        <v>7.2000000000000008E-2</v>
      </c>
      <c r="Z53" s="40">
        <v>8.900000000000001E-2</v>
      </c>
      <c r="AA53" s="40">
        <v>9.8000000000000004E-2</v>
      </c>
      <c r="AB53" s="40">
        <v>7.4999999999999997E-2</v>
      </c>
      <c r="AC53" s="40">
        <v>5.5E-2</v>
      </c>
      <c r="AD53" s="40">
        <v>4.0999999999999995E-2</v>
      </c>
      <c r="AE53" s="40">
        <v>3.6000000000000004E-2</v>
      </c>
      <c r="AF53" s="40">
        <v>2.4E-2</v>
      </c>
      <c r="AG53" s="40">
        <v>1.3999999999999999E-2</v>
      </c>
    </row>
    <row r="65" spans="10:41" x14ac:dyDescent="0.2">
      <c r="J65" s="35"/>
      <c r="AO65" s="36"/>
    </row>
  </sheetData>
  <hyperlinks>
    <hyperlink ref="A6" location="Aarau!A1" display="Aarau" xr:uid="{5DADE52F-951D-4F05-BDF6-4AD51F961CDB}"/>
    <hyperlink ref="A7" location="Baden!A1" display="Baden" xr:uid="{9CA8D1C2-1511-4E40-9F90-927F2962E4FE}"/>
    <hyperlink ref="A8" location="Bellinzona!A1" display="Bellinzona" xr:uid="{B69E2D58-7D13-441E-A7F2-9260923D7E9C}"/>
    <hyperlink ref="A10" location="Bern!A1" display="Bern" xr:uid="{25ED33D2-BD7E-4F01-BB5A-F75162F68E60}"/>
    <hyperlink ref="A11" location="'Basel SBB'!A1" display="Basel SBB" xr:uid="{AC0B2F87-E6AB-49BA-B1FE-8F4B17C91872}"/>
    <hyperlink ref="A12" location="Chur!A1" display="Chur" xr:uid="{36B510ED-82B0-44B6-937C-736BCD641D86}"/>
    <hyperlink ref="A13" location="'Fribourg Freiburg'!A1" display="Fribourg/Freiburg" xr:uid="{35016AAF-5129-4947-B74F-6E2CC1E29BFC}"/>
    <hyperlink ref="A14" location="Genève!A1" display="Genève" xr:uid="{324A57AE-D042-49C0-81E6-110F6445F72B}"/>
    <hyperlink ref="A15" location="'Genève-Aéroport'!A1" display="Genève-Aéroport" xr:uid="{813432FA-7BD7-41AF-B04E-E8B9538E0EB0}"/>
    <hyperlink ref="A17" location="Lugano!A1" display="Lugano" xr:uid="{98C91D51-05B2-4DF3-B63B-08168626BDBE}"/>
    <hyperlink ref="A18" location="Lausanne!A1" display="Lausanne" xr:uid="{566ED511-650F-4BC5-B532-C4E11785F3BB}"/>
    <hyperlink ref="A19" location="Luzern!A1" display="Luzern" xr:uid="{0617E214-40C4-46A0-8A08-C687BC283DE3}"/>
    <hyperlink ref="A20" location="Neuchâtel!A1" display="Neuchâtel" xr:uid="{596A65E3-B06B-4C45-85E6-8A6BF6692210}"/>
    <hyperlink ref="A21" location="Olten!A1" display="Olten" xr:uid="{6D1B79B9-E6CA-4F9B-83A5-31C7DF71EC1C}"/>
    <hyperlink ref="A23" location="'St. Gallen'!A1" display="St. Gallen" xr:uid="{59FA033B-EF5B-41AB-9E7A-4C0E461CE7CE}"/>
    <hyperlink ref="A24" location="Thun!A1" display="Thun" xr:uid="{B6AD1570-15C7-4D33-8290-1C08EE84AC12}"/>
    <hyperlink ref="A25" location="Uster!A1" display="Uster" xr:uid="{424A5C3E-B59A-45CC-B36E-AB48CB8FC90F}"/>
    <hyperlink ref="A26" location="Winterthur!A1" display="Winterthur" xr:uid="{C3BE2B83-245F-46EE-BD56-41D86070D058}"/>
    <hyperlink ref="A27" location="'Zürich Altstetten'!A1" display="Zürich Altstetten" xr:uid="{74994CB8-76AB-4ADE-82CF-0D5B3A3BB09B}"/>
    <hyperlink ref="A28" location="'Zürich Enge'!A1" display="Zürich Enge" xr:uid="{D840FC7F-FD48-40E4-BDEE-8336E0022A6A}"/>
    <hyperlink ref="A29" location="Zug!A1" display="Zug" xr:uid="{5F0A9779-CADE-4370-A288-EFDE45B5B953}"/>
    <hyperlink ref="A30" location="'Zürich Hardbrücke'!A1" display="Zürich Hardbrücke" xr:uid="{C21F9063-F1AC-455B-AF44-3495DAEEEAA9}"/>
    <hyperlink ref="A31" location="'Zürich Oerlikon'!A1" display="Zürich Oerlikon" xr:uid="{0EA591D9-450C-4983-8965-A84D8E44DEB5}"/>
    <hyperlink ref="A32" location="'Zürich Stadelhofen'!A1" display="Zürich Stadelhofen" xr:uid="{4EB6CD20-51E2-464F-8EA7-24052EBF8F76}"/>
    <hyperlink ref="A9" location="'Biel Bienne'!A1" display="Biel/Bienne" xr:uid="{B8F3D695-15BC-44C4-BE6C-EE5BD018935B}"/>
    <hyperlink ref="A16" location="'Genève-Eaux-Vives'!A1" display="Genève-Eaux-Vives" xr:uid="{036C97F5-6AEE-4D51-B0FA-61A2A121898D}"/>
    <hyperlink ref="A33" location="'Zürich HB'!A1" display="Zürich HB" xr:uid="{DE9AC4AC-400D-49C0-B493-A4447C259A65}"/>
    <hyperlink ref="A22" location="Renens!A1" display="Renens" xr:uid="{7970529A-608B-4401-BF73-7A5C0BD9D182}"/>
  </hyperlinks>
  <pageMargins left="0.7" right="0.7" top="0.78740157499999996" bottom="0.78740157499999996"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6B5E5-40AF-4A60-9E37-BF3DB3BFB273}">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135</v>
      </c>
      <c r="E2" s="38"/>
      <c r="F2" s="38"/>
    </row>
    <row r="3" spans="1:6" x14ac:dyDescent="0.2">
      <c r="E3" s="38"/>
      <c r="F3" s="38"/>
    </row>
    <row r="5" spans="1:6" x14ac:dyDescent="0.2">
      <c r="A5" s="47" t="s">
        <v>216</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26700</v>
      </c>
      <c r="J20" s="38" t="str">
        <f>_xlfn.XLOOKUP($B$2,tlData[Bahnhof_Gare_Stazione],tlData[Unité],"Fehler",,1)</f>
        <v>DP/jour</v>
      </c>
    </row>
    <row r="21" spans="1:16" x14ac:dyDescent="0.2">
      <c r="A21" s="33" t="s">
        <v>136</v>
      </c>
      <c r="H21" s="34">
        <v>2025</v>
      </c>
      <c r="I21" s="38">
        <f>_xlfn.XLOOKUP($B$2,tlData[Bahnhof_Gare_Stazione],tlData[2025],"Fehler",,1)</f>
        <v>27900</v>
      </c>
      <c r="J21" s="38" t="str">
        <f>_xlfn.XLOOKUP($B$2,tlData[Bahnhof_Gare_Stazione],tlData[Unité],"Fehler",,1)</f>
        <v>DP/jour</v>
      </c>
    </row>
    <row r="22" spans="1:16" x14ac:dyDescent="0.2">
      <c r="A22" s="33" t="s">
        <v>245</v>
      </c>
    </row>
    <row r="23" spans="1:16" x14ac:dyDescent="0.2">
      <c r="A23" s="33" t="s">
        <v>137</v>
      </c>
      <c r="H23" s="34" t="s">
        <v>199</v>
      </c>
    </row>
    <row r="24" spans="1:16" ht="15" x14ac:dyDescent="0.25">
      <c r="A24" s="33" t="s">
        <v>138</v>
      </c>
      <c r="H24" s="41" t="s">
        <v>198</v>
      </c>
      <c r="I24" s="42" t="s">
        <v>197</v>
      </c>
      <c r="J24" s="41" t="s">
        <v>190</v>
      </c>
      <c r="K24" s="41" t="s">
        <v>191</v>
      </c>
      <c r="L24" s="41" t="s">
        <v>192</v>
      </c>
      <c r="M24" s="41" t="s">
        <v>193</v>
      </c>
      <c r="N24" s="41" t="s">
        <v>194</v>
      </c>
      <c r="O24" s="41" t="s">
        <v>195</v>
      </c>
      <c r="P24" s="42" t="s">
        <v>196</v>
      </c>
    </row>
    <row r="25" spans="1:16" x14ac:dyDescent="0.2">
      <c r="A25" s="33" t="s">
        <v>139</v>
      </c>
      <c r="H25" s="39" cm="1">
        <f t="array" ref="H25:P26">_xlfn._xlws.FILTER(tlWochengang[[Jahr_Annee_Anno_Year]:[So_Dim_Dom_Su]],tlWochengang[Bahnhof_Gare_Stazione_Station]=Neuchâtel!B2)</f>
        <v>2024</v>
      </c>
      <c r="I25" s="39" t="str">
        <v>Neuchâtel</v>
      </c>
      <c r="J25" s="40">
        <v>0.14738692503497899</v>
      </c>
      <c r="K25" s="40">
        <v>0.15760598805081</v>
      </c>
      <c r="L25" s="40">
        <v>0.15415914973823799</v>
      </c>
      <c r="M25" s="40">
        <v>0.157958669685692</v>
      </c>
      <c r="N25" s="40">
        <v>0.15701890215859801</v>
      </c>
      <c r="O25" s="40">
        <v>0.117053129890782</v>
      </c>
      <c r="P25" s="40">
        <v>0.10881723544090001</v>
      </c>
    </row>
    <row r="26" spans="1:16" x14ac:dyDescent="0.2">
      <c r="A26" s="33" t="s">
        <v>140</v>
      </c>
      <c r="H26" s="39">
        <v>2025</v>
      </c>
      <c r="I26" s="39" t="str">
        <v>Neuchâtel</v>
      </c>
      <c r="J26" s="40">
        <v>0.14699999999999999</v>
      </c>
      <c r="K26" s="40">
        <v>0.156</v>
      </c>
      <c r="L26" s="40">
        <v>0.154</v>
      </c>
      <c r="M26" s="40">
        <v>0.16</v>
      </c>
      <c r="N26" s="40">
        <v>0.161</v>
      </c>
      <c r="O26" s="40">
        <v>0.11599999999999999</v>
      </c>
      <c r="P26" s="40">
        <v>0.107</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28900</v>
      </c>
      <c r="J47" s="38" t="str">
        <f>_xlfn.XLOOKUP($B$2,tlData[Bahnhof_Gare_Stazione],tlData[Unité],"Fehler",,-1)</f>
        <v>DP/jour ouvré</v>
      </c>
    </row>
    <row r="48" spans="1:10" x14ac:dyDescent="0.2">
      <c r="H48" s="34">
        <v>2025</v>
      </c>
      <c r="I48" s="38">
        <f>_xlfn.XLOOKUP($B$2,tlData[Bahnhof_Gare_Stazione],tlData[2025],"Fehler",,-1)</f>
        <v>30600</v>
      </c>
      <c r="J48" s="38" t="str">
        <f>_xlfn.XLOOKUP($B$2,tlData[Bahnhof_Gare_Stazione],tlData[Unité],"Fehler",,-1)</f>
        <v>DP/jour ouvré</v>
      </c>
    </row>
    <row r="50" spans="8:33" x14ac:dyDescent="0.2">
      <c r="H50" s="34" t="s">
        <v>234</v>
      </c>
    </row>
    <row r="51" spans="8:33" ht="15" x14ac:dyDescent="0.25">
      <c r="H51" s="41" t="s">
        <v>198</v>
      </c>
      <c r="I51" s="42" t="s">
        <v>197</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_xlfn._xlws.FILTER(tlTagesgang[[Jahr_Annee_Anno_Year]:[23]],tlTagesgang[Bahnhof_Gare_Stazione_Station]=Neuchâtel!B2)</f>
        <v>2024</v>
      </c>
      <c r="I52" s="39" t="str">
        <v>Neuchâtel</v>
      </c>
      <c r="J52" s="40">
        <v>5.1811635647101692E-3</v>
      </c>
      <c r="K52" s="40">
        <v>1.6086747393622299E-3</v>
      </c>
      <c r="L52" s="40">
        <v>2.4147017858655199E-4</v>
      </c>
      <c r="M52" s="40">
        <v>2.94925408960674E-4</v>
      </c>
      <c r="N52" s="40">
        <v>1.3359711407294999E-3</v>
      </c>
      <c r="O52" s="40">
        <v>1.0225924127776001E-2</v>
      </c>
      <c r="P52" s="40">
        <v>3.9690098934162102E-2</v>
      </c>
      <c r="Q52" s="40">
        <v>7.4796975089350598E-2</v>
      </c>
      <c r="R52" s="40">
        <v>6.0737532668365297E-2</v>
      </c>
      <c r="S52" s="40">
        <v>4.6319878761079798E-2</v>
      </c>
      <c r="T52" s="40">
        <v>4.5099112858225598E-2</v>
      </c>
      <c r="U52" s="40">
        <v>5.1834267076053202E-2</v>
      </c>
      <c r="V52" s="40">
        <v>6.0889603582360598E-2</v>
      </c>
      <c r="W52" s="40">
        <v>5.1699604953558999E-2</v>
      </c>
      <c r="X52" s="40">
        <v>5.1049847411942496E-2</v>
      </c>
      <c r="Y52" s="40">
        <v>6.2623007192595795E-2</v>
      </c>
      <c r="Z52" s="40">
        <v>8.4801090732470802E-2</v>
      </c>
      <c r="AA52" s="40">
        <v>9.8901187801844107E-2</v>
      </c>
      <c r="AB52" s="40">
        <v>8.20755908159818E-2</v>
      </c>
      <c r="AC52" s="40">
        <v>5.7237239125419198E-2</v>
      </c>
      <c r="AD52" s="40">
        <v>4.0895196924665297E-2</v>
      </c>
      <c r="AE52" s="40">
        <v>3.2456336446810397E-2</v>
      </c>
      <c r="AF52" s="40">
        <v>2.34398113050849E-2</v>
      </c>
      <c r="AG52" s="40">
        <v>1.6565489159903898E-2</v>
      </c>
    </row>
    <row r="53" spans="8:33" x14ac:dyDescent="0.2">
      <c r="H53" s="39">
        <v>2025</v>
      </c>
      <c r="I53" s="39" t="str">
        <v>Neuchâtel</v>
      </c>
      <c r="J53" s="40">
        <v>2E-3</v>
      </c>
      <c r="K53" s="40">
        <v>1E-3</v>
      </c>
      <c r="L53" s="40">
        <v>0</v>
      </c>
      <c r="M53" s="40">
        <v>0</v>
      </c>
      <c r="N53" s="40">
        <v>1E-3</v>
      </c>
      <c r="O53" s="40">
        <v>0.01</v>
      </c>
      <c r="P53" s="40">
        <v>4.4999999999999998E-2</v>
      </c>
      <c r="Q53" s="40">
        <v>9.5000000000000001E-2</v>
      </c>
      <c r="R53" s="40">
        <v>7.4999999999999997E-2</v>
      </c>
      <c r="S53" s="40">
        <v>4.5999999999999999E-2</v>
      </c>
      <c r="T53" s="40">
        <v>4.0999999999999995E-2</v>
      </c>
      <c r="U53" s="40">
        <v>4.5999999999999999E-2</v>
      </c>
      <c r="V53" s="40">
        <v>5.9000000000000004E-2</v>
      </c>
      <c r="W53" s="40">
        <v>4.7E-2</v>
      </c>
      <c r="X53" s="40">
        <v>4.4999999999999998E-2</v>
      </c>
      <c r="Y53" s="40">
        <v>5.7000000000000002E-2</v>
      </c>
      <c r="Z53" s="40">
        <v>8.5999999999999993E-2</v>
      </c>
      <c r="AA53" s="40">
        <v>0.105</v>
      </c>
      <c r="AB53" s="40">
        <v>8.1000000000000003E-2</v>
      </c>
      <c r="AC53" s="40">
        <v>5.4000000000000006E-2</v>
      </c>
      <c r="AD53" s="40">
        <v>3.7000000000000005E-2</v>
      </c>
      <c r="AE53" s="40">
        <v>2.8999999999999998E-2</v>
      </c>
      <c r="AF53" s="40">
        <v>2.2000000000000002E-2</v>
      </c>
      <c r="AG53" s="40">
        <v>1.3999999999999999E-2</v>
      </c>
    </row>
    <row r="65" spans="10:41" x14ac:dyDescent="0.2">
      <c r="J65" s="35"/>
      <c r="AO65" s="36"/>
    </row>
  </sheetData>
  <hyperlinks>
    <hyperlink ref="A6" location="Aarau!A1" display="Aarau" xr:uid="{B50A466E-423E-413C-B950-713F6A4824CC}"/>
    <hyperlink ref="A7" location="Baden!A1" display="Baden" xr:uid="{35A622C6-A739-4A8D-97B0-F96D63FF3BFC}"/>
    <hyperlink ref="A8" location="Bellinzona!A1" display="Bellinzona" xr:uid="{AB92D8F8-C8BF-483F-B1BA-35B8D8D0E299}"/>
    <hyperlink ref="A10" location="Bern!A1" display="Bern" xr:uid="{9E4D70ED-C172-4382-9E11-AA0E043D3DFF}"/>
    <hyperlink ref="A11" location="'Basel SBB'!A1" display="Basel SBB" xr:uid="{895EB3B4-B27C-4D5A-8A08-6ADAAB4BCBA2}"/>
    <hyperlink ref="A12" location="Chur!A1" display="Chur" xr:uid="{D53C5F57-F925-446A-8D1D-5C111A1C7EF8}"/>
    <hyperlink ref="A13" location="'Fribourg Freiburg'!A1" display="Fribourg/Freiburg" xr:uid="{46A92C1E-ECB6-4094-9BA2-64CEA70BB1F3}"/>
    <hyperlink ref="A14" location="Genève!A1" display="Genève" xr:uid="{EB6F63C1-8191-4AA0-97BA-05D0A4F21EE7}"/>
    <hyperlink ref="A15" location="'Genève-Aéroport'!A1" display="Genève-Aéroport" xr:uid="{9BCF7350-9E08-4533-939E-E5AB158FD3F8}"/>
    <hyperlink ref="A17" location="Lugano!A1" display="Lugano" xr:uid="{2BFDE835-702C-458B-A8C1-B5E73FDEF60C}"/>
    <hyperlink ref="A18" location="Lausanne!A1" display="Lausanne" xr:uid="{9F89A940-9D60-4786-B582-6D3410F1EB4B}"/>
    <hyperlink ref="A19" location="Luzern!A1" display="Luzern" xr:uid="{69A9B789-FB8E-4002-8852-F456178AC450}"/>
    <hyperlink ref="A20" location="Neuchâtel!A1" display="Neuchâtel" xr:uid="{DBD3B9A2-372D-415C-A56A-C992151E7D8C}"/>
    <hyperlink ref="A21" location="Olten!A1" display="Olten" xr:uid="{6B237BC2-D4F5-4B04-8926-7AE1310ECD29}"/>
    <hyperlink ref="A23" location="'St. Gallen'!A1" display="St. Gallen" xr:uid="{04C18C8A-EB35-4519-B191-4E4212AD28B2}"/>
    <hyperlink ref="A24" location="Thun!A1" display="Thun" xr:uid="{C64804C4-02D5-4DFC-A137-DD566922AF27}"/>
    <hyperlink ref="A25" location="Uster!A1" display="Uster" xr:uid="{7FD8FF99-4312-4260-9F20-B64AE3D12B4C}"/>
    <hyperlink ref="A26" location="Winterthur!A1" display="Winterthur" xr:uid="{E2815E7B-4118-4BDD-B685-2215C921C916}"/>
    <hyperlink ref="A27" location="'Zürich Altstetten'!A1" display="Zürich Altstetten" xr:uid="{4D766C98-D777-41D7-8281-4700B41FBAA2}"/>
    <hyperlink ref="A28" location="'Zürich Enge'!A1" display="Zürich Enge" xr:uid="{A3E8F41B-A0B0-475A-A0F6-233138FE1B92}"/>
    <hyperlink ref="A29" location="Zug!A1" display="Zug" xr:uid="{B1E0396B-B13B-4879-96AF-45F8D665D058}"/>
    <hyperlink ref="A30" location="'Zürich Hardbrücke'!A1" display="Zürich Hardbrücke" xr:uid="{F5BA5C42-B328-46C0-8965-CE6F9A0E964B}"/>
    <hyperlink ref="A31" location="'Zürich Oerlikon'!A1" display="Zürich Oerlikon" xr:uid="{3E064855-134F-444D-ACF2-B61847B7D908}"/>
    <hyperlink ref="A32" location="'Zürich Stadelhofen'!A1" display="Zürich Stadelhofen" xr:uid="{1F8B23CB-30B9-4CE5-BE9C-C9A16303533B}"/>
    <hyperlink ref="A9" location="'Biel Bienne'!A1" display="Biel/Bienne" xr:uid="{875D0C4A-478C-44BE-AAEF-DAB6E5F08568}"/>
    <hyperlink ref="A16" location="'Genève-Eaux-Vives'!A1" display="Genève-Eaux-Vives" xr:uid="{2BCD3586-923A-4622-A8F6-16A24A4F6141}"/>
    <hyperlink ref="A33" location="'Zürich HB'!A1" display="Zürich HB" xr:uid="{FF99C57B-5D75-4612-B1BA-DCCCA91DD22A}"/>
    <hyperlink ref="A22" location="Renens!A1" display="Renens" xr:uid="{3122DBAA-EA2E-4B69-9449-CEF5CB6D4508}"/>
  </hyperlink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D3D98-2CB2-4C48-B4A8-F4D7665CAC5B}">
  <sheetPr>
    <tabColor rgb="FFC60018"/>
    <outlinePr summaryBelow="0"/>
  </sheetPr>
  <dimension ref="B1:J106"/>
  <sheetViews>
    <sheetView showGridLines="0" zoomScaleNormal="100" workbookViewId="0"/>
  </sheetViews>
  <sheetFormatPr baseColWidth="10" defaultColWidth="11.42578125" defaultRowHeight="12.75" x14ac:dyDescent="0.2"/>
  <cols>
    <col min="1" max="1" width="1.7109375" style="1" customWidth="1"/>
    <col min="2" max="2" width="31.7109375" style="1" customWidth="1"/>
    <col min="3" max="3" width="118.7109375" style="1" customWidth="1"/>
    <col min="4" max="4" width="11.42578125" style="1"/>
    <col min="5" max="5" width="20.7109375" style="1" customWidth="1"/>
    <col min="6" max="6" width="88.7109375" style="1" customWidth="1"/>
    <col min="7" max="7" width="11.42578125" style="1"/>
    <col min="8" max="8" width="20.7109375" style="1" customWidth="1"/>
    <col min="9" max="9" width="65.7109375" style="1" bestFit="1" customWidth="1"/>
    <col min="10" max="10" width="11.42578125" style="1"/>
    <col min="11" max="11" width="24.7109375" style="1" customWidth="1"/>
    <col min="12" max="12" width="61" style="1" bestFit="1" customWidth="1"/>
    <col min="13" max="16384" width="11.42578125" style="1"/>
  </cols>
  <sheetData>
    <row r="1" spans="2:4" s="4" customFormat="1" ht="8.1" customHeight="1" x14ac:dyDescent="0.25">
      <c r="B1" s="5"/>
      <c r="C1" s="5"/>
    </row>
    <row r="2" spans="2:4" s="6" customFormat="1" ht="18" customHeight="1" x14ac:dyDescent="0.2">
      <c r="B2" s="7" t="s">
        <v>27</v>
      </c>
      <c r="C2" s="8"/>
    </row>
    <row r="3" spans="2:4" s="6" customFormat="1" ht="18" customHeight="1" x14ac:dyDescent="0.2">
      <c r="B3" s="7" t="s">
        <v>28</v>
      </c>
      <c r="C3" s="8"/>
    </row>
    <row r="4" spans="2:4" s="6" customFormat="1" ht="18" customHeight="1" x14ac:dyDescent="0.2">
      <c r="B4" s="7" t="s">
        <v>29</v>
      </c>
      <c r="C4" s="8"/>
    </row>
    <row r="5" spans="2:4" s="6" customFormat="1" ht="18" customHeight="1" x14ac:dyDescent="0.2">
      <c r="B5" s="7" t="s">
        <v>30</v>
      </c>
      <c r="C5" s="8"/>
    </row>
    <row r="6" spans="2:4" s="6" customFormat="1" ht="16.149999999999999" customHeight="1" x14ac:dyDescent="0.2">
      <c r="B6" s="8"/>
      <c r="C6" s="8"/>
    </row>
    <row r="7" spans="2:4" s="4" customFormat="1" ht="26.1" customHeight="1" thickBot="1" x14ac:dyDescent="0.3">
      <c r="B7" s="9" t="s">
        <v>31</v>
      </c>
      <c r="C7" s="10"/>
    </row>
    <row r="8" spans="2:4" s="4" customFormat="1" ht="20.100000000000001" customHeight="1" x14ac:dyDescent="0.25">
      <c r="B8" s="11" t="s">
        <v>32</v>
      </c>
      <c r="C8" s="12"/>
      <c r="D8" s="13"/>
    </row>
    <row r="9" spans="2:4" s="4" customFormat="1" ht="16.149999999999999" customHeight="1" x14ac:dyDescent="0.2">
      <c r="B9" s="14" t="s">
        <v>33</v>
      </c>
      <c r="C9" s="15" t="s">
        <v>34</v>
      </c>
      <c r="D9" s="13"/>
    </row>
    <row r="10" spans="2:4" s="4" customFormat="1" ht="16.149999999999999" customHeight="1" x14ac:dyDescent="0.2">
      <c r="B10" s="14" t="s">
        <v>35</v>
      </c>
      <c r="C10" s="51" t="s">
        <v>236</v>
      </c>
    </row>
    <row r="11" spans="2:4" s="4" customFormat="1" ht="16.149999999999999" customHeight="1" x14ac:dyDescent="0.2">
      <c r="B11" s="14" t="s">
        <v>36</v>
      </c>
      <c r="C11" s="16" t="s">
        <v>237</v>
      </c>
    </row>
    <row r="12" spans="2:4" s="4" customFormat="1" ht="16.149999999999999" customHeight="1" x14ac:dyDescent="0.2">
      <c r="B12" s="14" t="s">
        <v>37</v>
      </c>
      <c r="C12" s="15" t="s">
        <v>38</v>
      </c>
    </row>
    <row r="13" spans="2:4" s="4" customFormat="1" ht="5.0999999999999996" customHeight="1" x14ac:dyDescent="0.2">
      <c r="B13" s="14"/>
      <c r="C13" s="15"/>
    </row>
    <row r="14" spans="2:4" s="4" customFormat="1" ht="75" x14ac:dyDescent="0.2">
      <c r="B14" s="17" t="s">
        <v>39</v>
      </c>
      <c r="C14" s="18" t="s">
        <v>40</v>
      </c>
    </row>
    <row r="15" spans="2:4" s="4" customFormat="1" ht="5.0999999999999996" customHeight="1" x14ac:dyDescent="0.25">
      <c r="B15" s="19"/>
      <c r="C15" s="19"/>
    </row>
    <row r="16" spans="2:4" s="4" customFormat="1" ht="45" customHeight="1" x14ac:dyDescent="0.2">
      <c r="B16" s="59" t="s">
        <v>41</v>
      </c>
      <c r="C16" s="59"/>
    </row>
    <row r="17" spans="2:10" s="4" customFormat="1" ht="6" customHeight="1" x14ac:dyDescent="0.25">
      <c r="B17" s="20"/>
      <c r="C17" s="20"/>
    </row>
    <row r="18" spans="2:10" s="4" customFormat="1" ht="16.149999999999999" customHeight="1" x14ac:dyDescent="0.2">
      <c r="B18" s="60" t="s">
        <v>166</v>
      </c>
      <c r="C18" s="60"/>
    </row>
    <row r="19" spans="2:10" s="4" customFormat="1" ht="16.149999999999999" customHeight="1" x14ac:dyDescent="0.2">
      <c r="B19" s="49" t="s">
        <v>169</v>
      </c>
      <c r="C19" s="49"/>
    </row>
    <row r="20" spans="2:10" s="4" customFormat="1" ht="6" customHeight="1" thickBot="1" x14ac:dyDescent="0.3">
      <c r="B20" s="20"/>
      <c r="C20" s="20"/>
    </row>
    <row r="21" spans="2:10" s="4" customFormat="1" ht="16.149999999999999" customHeight="1" thickBot="1" x14ac:dyDescent="0.25">
      <c r="B21" s="21" t="s">
        <v>42</v>
      </c>
      <c r="C21" s="21" t="s">
        <v>43</v>
      </c>
    </row>
    <row r="22" spans="2:10" s="4" customFormat="1" ht="18" customHeight="1" x14ac:dyDescent="0.2">
      <c r="B22" s="22" t="s">
        <v>0</v>
      </c>
      <c r="C22" s="23" t="s">
        <v>44</v>
      </c>
    </row>
    <row r="23" spans="2:10" s="4" customFormat="1" ht="18" customHeight="1" x14ac:dyDescent="0.2">
      <c r="B23" s="24" t="s">
        <v>12</v>
      </c>
      <c r="C23" s="25" t="s">
        <v>45</v>
      </c>
    </row>
    <row r="24" spans="2:10" s="4" customFormat="1" ht="18" customHeight="1" x14ac:dyDescent="0.2">
      <c r="B24" s="24" t="s">
        <v>46</v>
      </c>
      <c r="C24" s="25" t="s">
        <v>47</v>
      </c>
    </row>
    <row r="25" spans="2:10" s="4" customFormat="1" ht="18" customHeight="1" x14ac:dyDescent="0.2">
      <c r="B25" s="24" t="s">
        <v>164</v>
      </c>
      <c r="C25" s="25" t="s">
        <v>178</v>
      </c>
    </row>
    <row r="26" spans="2:10" s="4" customFormat="1" ht="18" customHeight="1" x14ac:dyDescent="0.2">
      <c r="B26" s="24" t="s">
        <v>165</v>
      </c>
      <c r="C26" s="25" t="s">
        <v>163</v>
      </c>
    </row>
    <row r="27" spans="2:10" s="4" customFormat="1" ht="18" customHeight="1" x14ac:dyDescent="0.2">
      <c r="B27" s="24" t="s">
        <v>16</v>
      </c>
      <c r="C27" s="25" t="s">
        <v>48</v>
      </c>
    </row>
    <row r="28" spans="2:10" s="4" customFormat="1" ht="5.0999999999999996" customHeight="1" x14ac:dyDescent="0.25">
      <c r="B28" s="19"/>
      <c r="C28" s="19"/>
    </row>
    <row r="29" spans="2:10" s="4" customFormat="1" ht="18" customHeight="1" x14ac:dyDescent="0.2">
      <c r="B29" s="24" t="s">
        <v>200</v>
      </c>
      <c r="C29" s="25"/>
    </row>
    <row r="30" spans="2:10" ht="16.149999999999999" customHeight="1" x14ac:dyDescent="0.2">
      <c r="B30" s="50" t="s">
        <v>201</v>
      </c>
      <c r="C30" s="14"/>
      <c r="G30" s="3"/>
      <c r="J30" s="3"/>
    </row>
    <row r="31" spans="2:10" s="4" customFormat="1" ht="30" customHeight="1" x14ac:dyDescent="0.2">
      <c r="B31" s="8"/>
      <c r="C31" s="8"/>
    </row>
    <row r="32" spans="2:10" s="4" customFormat="1" ht="26.1" customHeight="1" thickBot="1" x14ac:dyDescent="0.3">
      <c r="B32" s="9" t="s">
        <v>49</v>
      </c>
      <c r="C32" s="10"/>
    </row>
    <row r="33" spans="2:4" s="4" customFormat="1" ht="20.100000000000001" customHeight="1" x14ac:dyDescent="0.25">
      <c r="B33" s="11" t="s">
        <v>50</v>
      </c>
      <c r="C33" s="12"/>
      <c r="D33" s="13"/>
    </row>
    <row r="34" spans="2:4" s="4" customFormat="1" ht="16.149999999999999" customHeight="1" x14ac:dyDescent="0.2">
      <c r="B34" s="14" t="s">
        <v>51</v>
      </c>
      <c r="C34" s="15" t="s">
        <v>52</v>
      </c>
      <c r="D34" s="13"/>
    </row>
    <row r="35" spans="2:4" s="4" customFormat="1" ht="16.149999999999999" customHeight="1" x14ac:dyDescent="0.2">
      <c r="B35" s="14" t="s">
        <v>53</v>
      </c>
      <c r="C35" s="16" t="s">
        <v>238</v>
      </c>
    </row>
    <row r="36" spans="2:4" s="4" customFormat="1" ht="16.149999999999999" customHeight="1" x14ac:dyDescent="0.2">
      <c r="B36" s="14" t="s">
        <v>54</v>
      </c>
      <c r="C36" s="16" t="s">
        <v>239</v>
      </c>
    </row>
    <row r="37" spans="2:4" s="4" customFormat="1" ht="16.149999999999999" customHeight="1" x14ac:dyDescent="0.2">
      <c r="B37" s="14" t="s">
        <v>55</v>
      </c>
      <c r="C37" s="15" t="s">
        <v>56</v>
      </c>
    </row>
    <row r="38" spans="2:4" s="4" customFormat="1" ht="5.0999999999999996" customHeight="1" x14ac:dyDescent="0.2">
      <c r="B38" s="14"/>
      <c r="C38" s="15"/>
    </row>
    <row r="39" spans="2:4" s="4" customFormat="1" ht="75" x14ac:dyDescent="0.2">
      <c r="B39" s="17" t="s">
        <v>57</v>
      </c>
      <c r="C39" s="18" t="s">
        <v>207</v>
      </c>
    </row>
    <row r="40" spans="2:4" s="4" customFormat="1" ht="5.0999999999999996" customHeight="1" x14ac:dyDescent="0.25">
      <c r="B40" s="19"/>
      <c r="C40" s="19"/>
    </row>
    <row r="41" spans="2:4" s="4" customFormat="1" ht="45" customHeight="1" x14ac:dyDescent="0.2">
      <c r="B41" s="59" t="s">
        <v>208</v>
      </c>
      <c r="C41" s="59"/>
    </row>
    <row r="42" spans="2:4" s="4" customFormat="1" ht="6" customHeight="1" x14ac:dyDescent="0.25">
      <c r="B42" s="20"/>
      <c r="C42" s="20"/>
    </row>
    <row r="43" spans="2:4" s="4" customFormat="1" ht="16.149999999999999" customHeight="1" x14ac:dyDescent="0.2">
      <c r="B43" s="59" t="s">
        <v>209</v>
      </c>
      <c r="C43" s="59"/>
    </row>
    <row r="44" spans="2:4" s="4" customFormat="1" ht="16.149999999999999" customHeight="1" x14ac:dyDescent="0.2">
      <c r="B44" s="49" t="s">
        <v>172</v>
      </c>
      <c r="C44" s="48"/>
    </row>
    <row r="45" spans="2:4" s="4" customFormat="1" ht="6" customHeight="1" thickBot="1" x14ac:dyDescent="0.3">
      <c r="B45" s="20"/>
      <c r="C45" s="20"/>
    </row>
    <row r="46" spans="2:4" s="4" customFormat="1" ht="16.149999999999999" customHeight="1" thickBot="1" x14ac:dyDescent="0.25">
      <c r="B46" s="21" t="s">
        <v>58</v>
      </c>
      <c r="C46" s="21" t="s">
        <v>59</v>
      </c>
    </row>
    <row r="47" spans="2:4" s="4" customFormat="1" ht="18" customHeight="1" x14ac:dyDescent="0.2">
      <c r="B47" s="22" t="s">
        <v>0</v>
      </c>
      <c r="C47" s="23" t="s">
        <v>60</v>
      </c>
    </row>
    <row r="48" spans="2:4" s="4" customFormat="1" ht="18" customHeight="1" x14ac:dyDescent="0.2">
      <c r="B48" s="24" t="s">
        <v>13</v>
      </c>
      <c r="C48" s="25" t="s">
        <v>61</v>
      </c>
    </row>
    <row r="49" spans="2:10" s="4" customFormat="1" ht="18" customHeight="1" x14ac:dyDescent="0.2">
      <c r="B49" s="24" t="s">
        <v>62</v>
      </c>
      <c r="C49" s="25" t="s">
        <v>63</v>
      </c>
    </row>
    <row r="50" spans="2:10" s="4" customFormat="1" ht="18" customHeight="1" x14ac:dyDescent="0.2">
      <c r="B50" s="24" t="s">
        <v>215</v>
      </c>
      <c r="C50" s="25" t="s">
        <v>210</v>
      </c>
    </row>
    <row r="51" spans="2:10" s="4" customFormat="1" ht="18" customHeight="1" x14ac:dyDescent="0.2">
      <c r="B51" s="24" t="s">
        <v>177</v>
      </c>
      <c r="C51" s="25" t="s">
        <v>211</v>
      </c>
    </row>
    <row r="52" spans="2:10" s="4" customFormat="1" ht="18" customHeight="1" x14ac:dyDescent="0.2">
      <c r="B52" s="24" t="s">
        <v>17</v>
      </c>
      <c r="C52" s="25" t="s">
        <v>64</v>
      </c>
    </row>
    <row r="53" spans="2:10" s="4" customFormat="1" ht="5.0999999999999996" customHeight="1" x14ac:dyDescent="0.25">
      <c r="B53" s="19"/>
      <c r="C53" s="19"/>
    </row>
    <row r="54" spans="2:10" s="4" customFormat="1" ht="18" customHeight="1" x14ac:dyDescent="0.2">
      <c r="B54" s="24" t="s">
        <v>212</v>
      </c>
      <c r="C54" s="25"/>
    </row>
    <row r="55" spans="2:10" ht="16.149999999999999" customHeight="1" x14ac:dyDescent="0.2">
      <c r="B55" s="50" t="s">
        <v>202</v>
      </c>
      <c r="C55" s="14"/>
      <c r="G55" s="3"/>
      <c r="J55" s="3"/>
    </row>
    <row r="56" spans="2:10" s="4" customFormat="1" ht="30" customHeight="1" x14ac:dyDescent="0.2">
      <c r="B56" s="8"/>
      <c r="C56" s="8"/>
    </row>
    <row r="57" spans="2:10" s="4" customFormat="1" ht="26.1" customHeight="1" thickBot="1" x14ac:dyDescent="0.3">
      <c r="B57" s="9" t="s">
        <v>65</v>
      </c>
      <c r="C57" s="10"/>
    </row>
    <row r="58" spans="2:10" s="4" customFormat="1" ht="20.100000000000001" customHeight="1" x14ac:dyDescent="0.25">
      <c r="B58" s="11" t="s">
        <v>66</v>
      </c>
      <c r="C58" s="12"/>
      <c r="D58" s="13"/>
    </row>
    <row r="59" spans="2:10" s="4" customFormat="1" ht="16.149999999999999" customHeight="1" x14ac:dyDescent="0.2">
      <c r="B59" s="14" t="s">
        <v>67</v>
      </c>
      <c r="C59" s="15" t="s">
        <v>68</v>
      </c>
      <c r="D59" s="13"/>
    </row>
    <row r="60" spans="2:10" s="4" customFormat="1" ht="16.149999999999999" customHeight="1" x14ac:dyDescent="0.2">
      <c r="B60" s="14" t="s">
        <v>69</v>
      </c>
      <c r="C60" s="16" t="s">
        <v>240</v>
      </c>
    </row>
    <row r="61" spans="2:10" s="4" customFormat="1" ht="16.149999999999999" customHeight="1" x14ac:dyDescent="0.2">
      <c r="B61" s="14" t="s">
        <v>70</v>
      </c>
      <c r="C61" s="16" t="s">
        <v>241</v>
      </c>
    </row>
    <row r="62" spans="2:10" s="4" customFormat="1" ht="16.149999999999999" customHeight="1" x14ac:dyDescent="0.2">
      <c r="B62" s="14" t="s">
        <v>71</v>
      </c>
      <c r="C62" s="15" t="s">
        <v>72</v>
      </c>
    </row>
    <row r="63" spans="2:10" s="4" customFormat="1" ht="5.0999999999999996" customHeight="1" x14ac:dyDescent="0.2">
      <c r="B63" s="14"/>
      <c r="C63" s="15"/>
    </row>
    <row r="64" spans="2:10" s="4" customFormat="1" ht="75" x14ac:dyDescent="0.2">
      <c r="B64" s="17" t="s">
        <v>73</v>
      </c>
      <c r="C64" s="18" t="s">
        <v>218</v>
      </c>
    </row>
    <row r="65" spans="2:10" s="4" customFormat="1" ht="5.0999999999999996" customHeight="1" x14ac:dyDescent="0.25">
      <c r="B65" s="19"/>
      <c r="C65" s="19"/>
    </row>
    <row r="66" spans="2:10" s="4" customFormat="1" ht="45" customHeight="1" x14ac:dyDescent="0.2">
      <c r="B66" s="59" t="s">
        <v>74</v>
      </c>
      <c r="C66" s="59"/>
    </row>
    <row r="67" spans="2:10" s="4" customFormat="1" ht="6" customHeight="1" x14ac:dyDescent="0.25">
      <c r="B67" s="20"/>
      <c r="C67" s="20"/>
    </row>
    <row r="68" spans="2:10" s="4" customFormat="1" ht="16.149999999999999" customHeight="1" x14ac:dyDescent="0.2">
      <c r="B68" s="59" t="s">
        <v>219</v>
      </c>
      <c r="C68" s="59"/>
    </row>
    <row r="69" spans="2:10" s="4" customFormat="1" ht="16.149999999999999" customHeight="1" x14ac:dyDescent="0.2">
      <c r="B69" s="49" t="s">
        <v>171</v>
      </c>
      <c r="C69" s="48"/>
    </row>
    <row r="70" spans="2:10" s="4" customFormat="1" ht="6" customHeight="1" thickBot="1" x14ac:dyDescent="0.3">
      <c r="B70" s="20"/>
      <c r="C70" s="20"/>
    </row>
    <row r="71" spans="2:10" s="4" customFormat="1" ht="16.149999999999999" customHeight="1" thickBot="1" x14ac:dyDescent="0.25">
      <c r="B71" s="21" t="s">
        <v>75</v>
      </c>
      <c r="C71" s="21" t="s">
        <v>76</v>
      </c>
    </row>
    <row r="72" spans="2:10" s="4" customFormat="1" ht="18" customHeight="1" x14ac:dyDescent="0.2">
      <c r="B72" s="22" t="s">
        <v>0</v>
      </c>
      <c r="C72" s="23" t="s">
        <v>77</v>
      </c>
    </row>
    <row r="73" spans="2:10" s="4" customFormat="1" ht="18" customHeight="1" x14ac:dyDescent="0.2">
      <c r="B73" s="24" t="s">
        <v>14</v>
      </c>
      <c r="C73" s="25" t="s">
        <v>78</v>
      </c>
    </row>
    <row r="74" spans="2:10" s="4" customFormat="1" ht="18" customHeight="1" x14ac:dyDescent="0.2">
      <c r="B74" s="24" t="s">
        <v>79</v>
      </c>
      <c r="C74" s="25" t="s">
        <v>80</v>
      </c>
    </row>
    <row r="75" spans="2:10" s="4" customFormat="1" ht="18" customHeight="1" x14ac:dyDescent="0.2">
      <c r="B75" s="24" t="s">
        <v>173</v>
      </c>
      <c r="C75" s="25" t="s">
        <v>179</v>
      </c>
    </row>
    <row r="76" spans="2:10" s="4" customFormat="1" ht="18" customHeight="1" x14ac:dyDescent="0.2">
      <c r="B76" s="24" t="s">
        <v>176</v>
      </c>
      <c r="C76" s="25" t="s">
        <v>180</v>
      </c>
    </row>
    <row r="77" spans="2:10" s="4" customFormat="1" ht="18" customHeight="1" x14ac:dyDescent="0.2">
      <c r="B77" s="24" t="s">
        <v>18</v>
      </c>
      <c r="C77" s="25" t="s">
        <v>81</v>
      </c>
    </row>
    <row r="78" spans="2:10" s="4" customFormat="1" ht="5.0999999999999996" customHeight="1" x14ac:dyDescent="0.25">
      <c r="B78" s="19"/>
      <c r="C78" s="19"/>
    </row>
    <row r="79" spans="2:10" s="4" customFormat="1" ht="18" customHeight="1" x14ac:dyDescent="0.2">
      <c r="B79" s="24" t="s">
        <v>203</v>
      </c>
      <c r="C79" s="25"/>
    </row>
    <row r="80" spans="2:10" ht="16.149999999999999" customHeight="1" x14ac:dyDescent="0.2">
      <c r="B80" s="50" t="s">
        <v>204</v>
      </c>
      <c r="C80" s="14"/>
      <c r="G80" s="3"/>
      <c r="J80" s="3"/>
    </row>
    <row r="81" spans="2:4" s="4" customFormat="1" ht="30" customHeight="1" x14ac:dyDescent="0.2">
      <c r="B81" s="8"/>
      <c r="C81" s="8"/>
    </row>
    <row r="82" spans="2:4" s="4" customFormat="1" ht="26.1" customHeight="1" thickBot="1" x14ac:dyDescent="0.3">
      <c r="B82" s="9" t="s">
        <v>82</v>
      </c>
      <c r="C82" s="10"/>
    </row>
    <row r="83" spans="2:4" s="4" customFormat="1" ht="20.100000000000001" customHeight="1" x14ac:dyDescent="0.25">
      <c r="B83" s="11" t="s">
        <v>83</v>
      </c>
      <c r="C83" s="12"/>
      <c r="D83" s="13"/>
    </row>
    <row r="84" spans="2:4" s="4" customFormat="1" ht="16.149999999999999" customHeight="1" x14ac:dyDescent="0.2">
      <c r="B84" s="14" t="s">
        <v>51</v>
      </c>
      <c r="C84" s="15" t="s">
        <v>84</v>
      </c>
      <c r="D84" s="13"/>
    </row>
    <row r="85" spans="2:4" s="4" customFormat="1" ht="16.149999999999999" customHeight="1" x14ac:dyDescent="0.2">
      <c r="B85" s="14" t="s">
        <v>85</v>
      </c>
      <c r="C85" s="16" t="s">
        <v>242</v>
      </c>
    </row>
    <row r="86" spans="2:4" s="4" customFormat="1" ht="16.149999999999999" customHeight="1" x14ac:dyDescent="0.2">
      <c r="B86" s="14" t="s">
        <v>86</v>
      </c>
      <c r="C86" s="16" t="s">
        <v>243</v>
      </c>
    </row>
    <row r="87" spans="2:4" s="4" customFormat="1" ht="16.149999999999999" customHeight="1" x14ac:dyDescent="0.2">
      <c r="B87" s="14" t="s">
        <v>87</v>
      </c>
      <c r="C87" s="15" t="s">
        <v>38</v>
      </c>
    </row>
    <row r="88" spans="2:4" s="4" customFormat="1" ht="5.0999999999999996" customHeight="1" x14ac:dyDescent="0.2">
      <c r="B88" s="14"/>
      <c r="C88" s="15"/>
    </row>
    <row r="89" spans="2:4" s="4" customFormat="1" ht="75" x14ac:dyDescent="0.2">
      <c r="B89" s="17" t="s">
        <v>88</v>
      </c>
      <c r="C89" s="26" t="s">
        <v>228</v>
      </c>
    </row>
    <row r="90" spans="2:4" s="4" customFormat="1" ht="5.0999999999999996" customHeight="1" x14ac:dyDescent="0.2">
      <c r="B90" s="14"/>
      <c r="C90" s="15"/>
    </row>
    <row r="91" spans="2:4" s="4" customFormat="1" ht="45" customHeight="1" x14ac:dyDescent="0.2">
      <c r="B91" s="59" t="s">
        <v>89</v>
      </c>
      <c r="C91" s="59"/>
    </row>
    <row r="92" spans="2:4" s="4" customFormat="1" ht="6" customHeight="1" x14ac:dyDescent="0.25">
      <c r="B92" s="20"/>
      <c r="C92" s="20"/>
    </row>
    <row r="93" spans="2:4" s="4" customFormat="1" ht="16.149999999999999" customHeight="1" x14ac:dyDescent="0.2">
      <c r="B93" s="59" t="s">
        <v>168</v>
      </c>
      <c r="C93" s="59"/>
    </row>
    <row r="94" spans="2:4" s="4" customFormat="1" ht="16.149999999999999" customHeight="1" x14ac:dyDescent="0.2">
      <c r="B94" s="49" t="s">
        <v>170</v>
      </c>
      <c r="C94" s="48"/>
    </row>
    <row r="95" spans="2:4" s="4" customFormat="1" ht="6" customHeight="1" thickBot="1" x14ac:dyDescent="0.3">
      <c r="B95" s="20"/>
      <c r="C95" s="20"/>
    </row>
    <row r="96" spans="2:4" s="4" customFormat="1" ht="16.149999999999999" customHeight="1" thickBot="1" x14ac:dyDescent="0.25">
      <c r="B96" s="21" t="s">
        <v>90</v>
      </c>
      <c r="C96" s="21" t="s">
        <v>91</v>
      </c>
    </row>
    <row r="97" spans="2:10" s="4" customFormat="1" ht="18" customHeight="1" x14ac:dyDescent="0.2">
      <c r="B97" s="22" t="s">
        <v>0</v>
      </c>
      <c r="C97" s="23" t="s">
        <v>92</v>
      </c>
    </row>
    <row r="98" spans="2:10" s="4" customFormat="1" ht="18" customHeight="1" x14ac:dyDescent="0.2">
      <c r="B98" s="24" t="s">
        <v>15</v>
      </c>
      <c r="C98" s="25" t="s">
        <v>93</v>
      </c>
    </row>
    <row r="99" spans="2:10" s="4" customFormat="1" ht="18" customHeight="1" x14ac:dyDescent="0.2">
      <c r="B99" s="24" t="s">
        <v>94</v>
      </c>
      <c r="C99" s="25" t="s">
        <v>230</v>
      </c>
    </row>
    <row r="100" spans="2:10" s="4" customFormat="1" ht="18" customHeight="1" x14ac:dyDescent="0.2">
      <c r="B100" s="24" t="s">
        <v>174</v>
      </c>
      <c r="C100" s="25" t="s">
        <v>229</v>
      </c>
    </row>
    <row r="101" spans="2:10" s="4" customFormat="1" ht="18" customHeight="1" x14ac:dyDescent="0.2">
      <c r="B101" s="24" t="s">
        <v>175</v>
      </c>
      <c r="C101" s="25" t="s">
        <v>231</v>
      </c>
    </row>
    <row r="102" spans="2:10" s="4" customFormat="1" ht="18" customHeight="1" x14ac:dyDescent="0.2">
      <c r="B102" s="24" t="s">
        <v>19</v>
      </c>
      <c r="C102" s="25" t="s">
        <v>95</v>
      </c>
    </row>
    <row r="103" spans="2:10" s="4" customFormat="1" ht="5.0999999999999996" customHeight="1" x14ac:dyDescent="0.25">
      <c r="B103" s="19"/>
      <c r="C103" s="19"/>
    </row>
    <row r="104" spans="2:10" s="4" customFormat="1" ht="18" customHeight="1" x14ac:dyDescent="0.2">
      <c r="B104" s="24" t="s">
        <v>205</v>
      </c>
      <c r="C104" s="25"/>
    </row>
    <row r="105" spans="2:10" ht="16.149999999999999" customHeight="1" x14ac:dyDescent="0.2">
      <c r="B105" s="50" t="s">
        <v>206</v>
      </c>
      <c r="C105" s="50"/>
      <c r="G105" s="3"/>
      <c r="J105" s="3"/>
    </row>
    <row r="106" spans="2:10" ht="30" customHeight="1" x14ac:dyDescent="0.2">
      <c r="B106" s="2"/>
      <c r="C106" s="2"/>
    </row>
  </sheetData>
  <mergeCells count="8">
    <mergeCell ref="B16:C16"/>
    <mergeCell ref="B18:C18"/>
    <mergeCell ref="B41:C41"/>
    <mergeCell ref="B91:C91"/>
    <mergeCell ref="B93:C93"/>
    <mergeCell ref="B43:C43"/>
    <mergeCell ref="B66:C66"/>
    <mergeCell ref="B68:C68"/>
  </mergeCells>
  <hyperlinks>
    <hyperlink ref="C12" r:id="rId1" xr:uid="{8F9A56FD-33D1-4C86-9CAA-1938551DD24B}"/>
    <hyperlink ref="C37" r:id="rId2" xr:uid="{84BD38D0-917F-4564-9B9E-2B3E6FD9475A}"/>
    <hyperlink ref="C62" r:id="rId3" xr:uid="{F1621D99-938A-4125-ACCF-81CA6EAB9EC4}"/>
    <hyperlink ref="C87" r:id="rId4" xr:uid="{8AE7FBDC-5333-4FD5-BF8C-B690B80D3EB0}"/>
    <hyperlink ref="B2" location="cDE" display="Deutsche Fassung" xr:uid="{41937EBB-D243-4562-8183-96728FE324DE}"/>
    <hyperlink ref="B3" location="cFR" display="Version française" xr:uid="{CC81775A-A4F9-4D2D-A620-419BB1E86ED3}"/>
    <hyperlink ref="B4" location="cIT" display="Versione italiana" xr:uid="{73B54722-EC7E-4554-B632-AEC529B0BB3F}"/>
    <hyperlink ref="B5" location="cEN" display="English version" xr:uid="{BC9BE121-F099-4ACD-8302-B66CB890A3C4}"/>
    <hyperlink ref="C9" r:id="rId5" xr:uid="{7D102E6A-786C-4F25-B09E-DC0A44D8FD3A}"/>
    <hyperlink ref="C34" r:id="rId6" xr:uid="{BA28B4EA-D4F5-4957-98CE-87E96453FDDD}"/>
    <hyperlink ref="C59" r:id="rId7" xr:uid="{8433C0F2-B333-41D1-8CB4-F4F1F94F7321}"/>
    <hyperlink ref="C84" r:id="rId8" xr:uid="{805BDABB-3E24-4A1A-B850-E5A5ABAB796B}"/>
    <hyperlink ref="B30" r:id="rId9" xr:uid="{CC78B502-2175-4ED5-A0B3-05013125EDAB}"/>
    <hyperlink ref="B55" r:id="rId10" xr:uid="{88E49E31-84CE-451C-A9E5-5D9E0AA6A8D7}"/>
    <hyperlink ref="B80" r:id="rId11" xr:uid="{9C98A3B1-17DD-42A2-9251-264036C8E46A}"/>
    <hyperlink ref="B105" r:id="rId12" xr:uid="{70AD0A47-9A0B-4B20-93A8-B85D3FF2EBDA}"/>
  </hyperlinks>
  <pageMargins left="0.7" right="0.7" top="0.78740157499999996" bottom="0.78740157499999996" header="0.3" footer="0.3"/>
  <pageSetup paperSize="9" orientation="portrait" r:id="rId13"/>
  <drawing r:id="rId1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6819A-AA53-412D-BCAC-2065858265EB}">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136</v>
      </c>
      <c r="E2" s="38"/>
      <c r="F2" s="38"/>
    </row>
    <row r="3" spans="1:6" x14ac:dyDescent="0.2">
      <c r="E3" s="38"/>
      <c r="F3" s="38"/>
    </row>
    <row r="5" spans="1:6" x14ac:dyDescent="0.2">
      <c r="A5" s="47" t="s">
        <v>217</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62900</v>
      </c>
      <c r="J20" s="38" t="str">
        <f>_xlfn.XLOOKUP($B$2,tlData[Bahnhof_Gare_Stazione],tlData[Einheit],"Fehler",,1)</f>
        <v>PB/Tag</v>
      </c>
    </row>
    <row r="21" spans="1:16" x14ac:dyDescent="0.2">
      <c r="A21" s="33" t="s">
        <v>136</v>
      </c>
      <c r="H21" s="34">
        <v>2025</v>
      </c>
      <c r="I21" s="38">
        <f>_xlfn.XLOOKUP($B$2,tlData[Bahnhof_Gare_Stazione],tlData[2025],"Fehler",,1)</f>
        <v>69600</v>
      </c>
      <c r="J21" s="38" t="str">
        <f>_xlfn.XLOOKUP($B$2,tlData[Bahnhof_Gare_Stazione],tlData[Einheit],"Fehler",,1)</f>
        <v>PB/Tag</v>
      </c>
    </row>
    <row r="22" spans="1:16" x14ac:dyDescent="0.2">
      <c r="A22" s="33" t="s">
        <v>245</v>
      </c>
    </row>
    <row r="23" spans="1:16" x14ac:dyDescent="0.2">
      <c r="A23" s="33" t="s">
        <v>137</v>
      </c>
      <c r="H23" s="34" t="s">
        <v>149</v>
      </c>
    </row>
    <row r="24" spans="1:16" ht="15" x14ac:dyDescent="0.25">
      <c r="A24" s="33" t="s">
        <v>138</v>
      </c>
      <c r="H24" s="41" t="s">
        <v>150</v>
      </c>
      <c r="I24" s="42" t="s">
        <v>148</v>
      </c>
      <c r="J24" s="41" t="s">
        <v>151</v>
      </c>
      <c r="K24" s="41" t="s">
        <v>152</v>
      </c>
      <c r="L24" s="41" t="s">
        <v>153</v>
      </c>
      <c r="M24" s="41" t="s">
        <v>154</v>
      </c>
      <c r="N24" s="41" t="s">
        <v>155</v>
      </c>
      <c r="O24" s="41" t="s">
        <v>156</v>
      </c>
      <c r="P24" s="42" t="s">
        <v>157</v>
      </c>
    </row>
    <row r="25" spans="1:16" x14ac:dyDescent="0.2">
      <c r="A25" s="33" t="s">
        <v>139</v>
      </c>
      <c r="H25" s="39" cm="1">
        <f t="array" ref="H25:P26">_xlfn._xlws.FILTER(tlWochengang[[Jahr_Annee_Anno_Year]:[So_Dim_Dom_Su]],tlWochengang[Bahnhof_Gare_Stazione_Station]=Olten!B2)</f>
        <v>2024</v>
      </c>
      <c r="I25" s="39" t="str">
        <v>Olten</v>
      </c>
      <c r="J25" s="40">
        <v>0.14970704541447499</v>
      </c>
      <c r="K25" s="40">
        <v>0.16540994968615699</v>
      </c>
      <c r="L25" s="40">
        <v>0.16099070414192401</v>
      </c>
      <c r="M25" s="40">
        <v>0.16074456323016101</v>
      </c>
      <c r="N25" s="40">
        <v>0.15496924107131199</v>
      </c>
      <c r="O25" s="40">
        <v>0.113749975029812</v>
      </c>
      <c r="P25" s="40">
        <v>9.4428521426158193E-2</v>
      </c>
    </row>
    <row r="26" spans="1:16" x14ac:dyDescent="0.2">
      <c r="A26" s="33" t="s">
        <v>140</v>
      </c>
      <c r="H26" s="39">
        <v>2025</v>
      </c>
      <c r="I26" s="39" t="str">
        <v>Olten</v>
      </c>
      <c r="J26" s="40">
        <v>0.14899999999999999</v>
      </c>
      <c r="K26" s="40">
        <v>0.16300000000000001</v>
      </c>
      <c r="L26" s="40">
        <v>0.161</v>
      </c>
      <c r="M26" s="40">
        <v>0.16500000000000001</v>
      </c>
      <c r="N26" s="40">
        <v>0.158</v>
      </c>
      <c r="O26" s="40">
        <v>0.111</v>
      </c>
      <c r="P26" s="40">
        <v>9.3000000000000013E-2</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69600</v>
      </c>
      <c r="J47" s="38" t="str">
        <f>_xlfn.XLOOKUP($B$2,tlData[Bahnhof_Gare_Stazione],tlData[Einheit],"Fehler",,-1)</f>
        <v>PB/Werktag</v>
      </c>
    </row>
    <row r="48" spans="1:10" x14ac:dyDescent="0.2">
      <c r="H48" s="34">
        <v>2025</v>
      </c>
      <c r="I48" s="38">
        <f>_xlfn.XLOOKUP($B$2,tlData[Bahnhof_Gare_Stazione],tlData[2025],"Fehler",,-1)</f>
        <v>78300</v>
      </c>
      <c r="J48" s="38" t="str">
        <f>_xlfn.XLOOKUP($B$2,tlData[Bahnhof_Gare_Stazione],tlData[Einheit],"Fehler",,-1)</f>
        <v>PB/Werktag</v>
      </c>
    </row>
    <row r="50" spans="8:33" x14ac:dyDescent="0.2">
      <c r="H50" s="34" t="s">
        <v>232</v>
      </c>
    </row>
    <row r="51" spans="8:33" ht="15" x14ac:dyDescent="0.25">
      <c r="H51" s="41" t="s">
        <v>150</v>
      </c>
      <c r="I51" s="42" t="s">
        <v>148</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_xlfn._xlws.FILTER(tlTagesgang[[Jahr_Annee_Anno_Year]:[23]],tlTagesgang[Bahnhof_Gare_Stazione_Station]=Olten!B2)</f>
        <v>2024</v>
      </c>
      <c r="I52" s="39" t="str">
        <v>Olten</v>
      </c>
      <c r="J52" s="40">
        <v>8.4625920531400303E-3</v>
      </c>
      <c r="K52" s="40">
        <v>3.4062810227441496E-3</v>
      </c>
      <c r="L52" s="40">
        <v>8.1659027960530599E-4</v>
      </c>
      <c r="M52" s="40">
        <v>8.3422140348957303E-4</v>
      </c>
      <c r="N52" s="40">
        <v>3.36750123548146E-3</v>
      </c>
      <c r="O52" s="40">
        <v>1.9006655532134199E-2</v>
      </c>
      <c r="P52" s="40">
        <v>5.7832865630859896E-2</v>
      </c>
      <c r="Q52" s="40">
        <v>8.8450180784159393E-2</v>
      </c>
      <c r="R52" s="40">
        <v>6.6767980489380901E-2</v>
      </c>
      <c r="S52" s="40">
        <v>4.1563854632686394E-2</v>
      </c>
      <c r="T52" s="40">
        <v>3.6519051601870099E-2</v>
      </c>
      <c r="U52" s="40">
        <v>4.4155282432365502E-2</v>
      </c>
      <c r="V52" s="40">
        <v>5.2481558973503803E-2</v>
      </c>
      <c r="W52" s="40">
        <v>4.6279268317044098E-2</v>
      </c>
      <c r="X52" s="40">
        <v>4.6243224393832404E-2</v>
      </c>
      <c r="Y52" s="40">
        <v>6.0208898419539095E-2</v>
      </c>
      <c r="Z52" s="40">
        <v>9.28299082921E-2</v>
      </c>
      <c r="AA52" s="40">
        <v>9.7636995135373203E-2</v>
      </c>
      <c r="AB52" s="40">
        <v>7.3849134902416499E-2</v>
      </c>
      <c r="AC52" s="40">
        <v>5.0413115471701998E-2</v>
      </c>
      <c r="AD52" s="40">
        <v>3.7799262272087304E-2</v>
      </c>
      <c r="AE52" s="40">
        <v>3.2021030543533696E-2</v>
      </c>
      <c r="AF52" s="40">
        <v>2.4048722698899502E-2</v>
      </c>
      <c r="AG52" s="40">
        <v>1.5005823482051399E-2</v>
      </c>
    </row>
    <row r="53" spans="8:33" x14ac:dyDescent="0.2">
      <c r="H53" s="39">
        <v>2025</v>
      </c>
      <c r="I53" s="39" t="str">
        <v>Olten</v>
      </c>
      <c r="J53" s="40">
        <v>5.0000000000000001E-3</v>
      </c>
      <c r="K53" s="40">
        <v>1E-3</v>
      </c>
      <c r="L53" s="40">
        <v>0</v>
      </c>
      <c r="M53" s="40">
        <v>1E-3</v>
      </c>
      <c r="N53" s="40">
        <v>3.0000000000000001E-3</v>
      </c>
      <c r="O53" s="40">
        <v>2.2000000000000002E-2</v>
      </c>
      <c r="P53" s="40">
        <v>6.8000000000000005E-2</v>
      </c>
      <c r="Q53" s="40">
        <v>0.10800000000000001</v>
      </c>
      <c r="R53" s="40">
        <v>7.400000000000001E-2</v>
      </c>
      <c r="S53" s="40">
        <v>0.04</v>
      </c>
      <c r="T53" s="40">
        <v>3.2000000000000001E-2</v>
      </c>
      <c r="U53" s="40">
        <v>0.04</v>
      </c>
      <c r="V53" s="40">
        <v>5.0999999999999997E-2</v>
      </c>
      <c r="W53" s="40">
        <v>4.0999999999999995E-2</v>
      </c>
      <c r="X53" s="40">
        <v>4.0999999999999995E-2</v>
      </c>
      <c r="Y53" s="40">
        <v>5.7999999999999996E-2</v>
      </c>
      <c r="Z53" s="40">
        <v>9.8000000000000004E-2</v>
      </c>
      <c r="AA53" s="40">
        <v>0.10199999999999999</v>
      </c>
      <c r="AB53" s="40">
        <v>7.2999999999999995E-2</v>
      </c>
      <c r="AC53" s="40">
        <v>4.5999999999999999E-2</v>
      </c>
      <c r="AD53" s="40">
        <v>3.3000000000000002E-2</v>
      </c>
      <c r="AE53" s="40">
        <v>2.7999999999999997E-2</v>
      </c>
      <c r="AF53" s="40">
        <v>2.1000000000000001E-2</v>
      </c>
      <c r="AG53" s="40">
        <v>1.2E-2</v>
      </c>
    </row>
    <row r="65" spans="10:41" x14ac:dyDescent="0.2">
      <c r="J65" s="35"/>
      <c r="AO65" s="36"/>
    </row>
  </sheetData>
  <hyperlinks>
    <hyperlink ref="A6" location="Aarau!A1" display="Aarau" xr:uid="{2D25EABC-C211-4ADD-894A-2A8E1DF71EBB}"/>
    <hyperlink ref="A7" location="Baden!A1" display="Baden" xr:uid="{578A0845-63D7-4868-9C07-6A8952CD9A8B}"/>
    <hyperlink ref="A8" location="Bellinzona!A1" display="Bellinzona" xr:uid="{DF81E402-F36D-4E37-8F88-EA15FA6E03EE}"/>
    <hyperlink ref="A10" location="Bern!A1" display="Bern" xr:uid="{5EEBDE36-44E6-4B43-BFF9-B35F2F6E66A8}"/>
    <hyperlink ref="A11" location="'Basel SBB'!A1" display="Basel SBB" xr:uid="{D81D72C7-0D4C-4EE3-806F-07D5439994E8}"/>
    <hyperlink ref="A12" location="Chur!A1" display="Chur" xr:uid="{84B643EF-77FC-4C5E-87EC-8963FEC94EE2}"/>
    <hyperlink ref="A13" location="'Fribourg Freiburg'!A1" display="Fribourg/Freiburg" xr:uid="{3CCE43CE-6ED9-4587-8140-A00BC1570354}"/>
    <hyperlink ref="A14" location="Genève!A1" display="Genève" xr:uid="{6312A7A2-BA54-42CF-A8E3-3BAC007C5907}"/>
    <hyperlink ref="A15" location="'Genève-Aéroport'!A1" display="Genève-Aéroport" xr:uid="{9017B813-8D89-48A0-AB50-2415880CB61C}"/>
    <hyperlink ref="A17" location="Lugano!A1" display="Lugano" xr:uid="{A5C1AA46-21E0-46B4-8AE2-E27D14BBF927}"/>
    <hyperlink ref="A18" location="Lausanne!A1" display="Lausanne" xr:uid="{5DF3C50F-EED8-43BD-963A-E8F27DE11ACE}"/>
    <hyperlink ref="A19" location="Luzern!A1" display="Luzern" xr:uid="{A98B8517-9204-4FB4-9F95-ED882D09E746}"/>
    <hyperlink ref="A20" location="Neuchâtel!A1" display="Neuchâtel" xr:uid="{DD84B681-3B76-49B6-9D82-9AF7701BC614}"/>
    <hyperlink ref="A21" location="Olten!A1" display="Olten" xr:uid="{8746DAD5-2678-4CC2-878E-1DD914255AD8}"/>
    <hyperlink ref="A23" location="'St. Gallen'!A1" display="St. Gallen" xr:uid="{AC79859C-E623-42DE-A2CE-75397E900CB3}"/>
    <hyperlink ref="A24" location="Thun!A1" display="Thun" xr:uid="{9F6289D2-99B3-4D37-8B6A-AAFAB491E775}"/>
    <hyperlink ref="A25" location="Uster!A1" display="Uster" xr:uid="{86AFAB4E-16F3-4855-8215-DAE0D24BC96B}"/>
    <hyperlink ref="A26" location="Winterthur!A1" display="Winterthur" xr:uid="{29B3F28D-11AB-4D9A-937A-9203A73A31DA}"/>
    <hyperlink ref="A27" location="'Zürich Altstetten'!A1" display="Zürich Altstetten" xr:uid="{E3055822-723D-442D-9370-0857E75BE489}"/>
    <hyperlink ref="A28" location="'Zürich Enge'!A1" display="Zürich Enge" xr:uid="{4D809C48-E4F2-43BA-A495-1A6E10D9EF50}"/>
    <hyperlink ref="A29" location="Zug!A1" display="Zug" xr:uid="{31E18F5C-4677-4425-AE05-7D62CAE0C142}"/>
    <hyperlink ref="A30" location="'Zürich Hardbrücke'!A1" display="Zürich Hardbrücke" xr:uid="{3A17F5F9-6CAC-4F0A-87AA-BF23A27A16FB}"/>
    <hyperlink ref="A31" location="'Zürich Oerlikon'!A1" display="Zürich Oerlikon" xr:uid="{AB351D08-F07E-4CB5-A622-2C1DE859F879}"/>
    <hyperlink ref="A32" location="'Zürich Stadelhofen'!A1" display="Zürich Stadelhofen" xr:uid="{5E5A1147-6EC1-49BE-A6EA-CDBDEE1622C2}"/>
    <hyperlink ref="A9" location="'Biel Bienne'!A1" display="Biel/Bienne" xr:uid="{31A88442-9151-4423-AE65-4B04EAAB1B0D}"/>
    <hyperlink ref="A16" location="'Genève-Eaux-Vives'!A1" display="Genève-Eaux-Vives" xr:uid="{E96EFA65-DB90-4CA9-906F-46828589528A}"/>
    <hyperlink ref="A33" location="'Zürich HB'!A1" display="Zürich HB" xr:uid="{7D5E98BC-5934-47F4-BCA8-BB4AFDE89357}"/>
    <hyperlink ref="A22" location="Renens!A1" display="Renens" xr:uid="{6E11D919-1B69-4BBA-9C2F-95B93410FAB1}"/>
  </hyperlinks>
  <pageMargins left="0.7" right="0.7" top="0.78740157499999996" bottom="0.78740157499999996"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DD47D-B069-4FD2-9C2C-7E0481B2AB2F}">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245</v>
      </c>
      <c r="E2" s="38"/>
      <c r="F2" s="38"/>
    </row>
    <row r="3" spans="1:6" x14ac:dyDescent="0.2">
      <c r="E3" s="38"/>
      <c r="F3" s="38"/>
    </row>
    <row r="5" spans="1:6" x14ac:dyDescent="0.2">
      <c r="A5" s="47" t="s">
        <v>216</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57" t="str">
        <f>_xlfn.XLOOKUP($B$2,tlData[Bahnhof_Gare_Stazione],tlData[2024],"Fehler",,1)</f>
        <v>—</v>
      </c>
      <c r="J20" s="38" t="str">
        <f>_xlfn.XLOOKUP($B$2,tlData[Bahnhof_Gare_Stazione],tlData[Unité],"Fehler",,1)</f>
        <v>DP/jour</v>
      </c>
    </row>
    <row r="21" spans="1:16" x14ac:dyDescent="0.2">
      <c r="A21" s="33" t="s">
        <v>136</v>
      </c>
      <c r="H21" s="34">
        <v>2025</v>
      </c>
      <c r="I21" s="38">
        <f>_xlfn.XLOOKUP($B$2,tlData[Bahnhof_Gare_Stazione],tlData[2025],"Fehler",,1)</f>
        <v>56000</v>
      </c>
      <c r="J21" s="38" t="str">
        <f>_xlfn.XLOOKUP($B$2,tlData[Bahnhof_Gare_Stazione],tlData[Unité],"Fehler",,1)</f>
        <v>DP/jour</v>
      </c>
    </row>
    <row r="22" spans="1:16" x14ac:dyDescent="0.2">
      <c r="A22" s="33" t="s">
        <v>245</v>
      </c>
    </row>
    <row r="23" spans="1:16" x14ac:dyDescent="0.2">
      <c r="A23" s="33" t="s">
        <v>137</v>
      </c>
      <c r="H23" s="34" t="s">
        <v>199</v>
      </c>
    </row>
    <row r="24" spans="1:16" ht="15" x14ac:dyDescent="0.25">
      <c r="A24" s="33" t="s">
        <v>138</v>
      </c>
      <c r="H24" s="41" t="s">
        <v>198</v>
      </c>
      <c r="I24" s="42" t="s">
        <v>197</v>
      </c>
      <c r="J24" s="41" t="s">
        <v>190</v>
      </c>
      <c r="K24" s="41" t="s">
        <v>191</v>
      </c>
      <c r="L24" s="41" t="s">
        <v>192</v>
      </c>
      <c r="M24" s="41" t="s">
        <v>193</v>
      </c>
      <c r="N24" s="41" t="s">
        <v>194</v>
      </c>
      <c r="O24" s="41" t="s">
        <v>195</v>
      </c>
      <c r="P24" s="42" t="s">
        <v>196</v>
      </c>
    </row>
    <row r="25" spans="1:16" x14ac:dyDescent="0.2">
      <c r="A25" s="33" t="s">
        <v>139</v>
      </c>
      <c r="H25" s="39" cm="1">
        <f t="array" ref="H25:P26">_xlfn._xlws.FILTER(tlWochengang[[Jahr_Annee_Anno_Year]:[So_Dim_Dom_Su]],tlWochengang[Bahnhof_Gare_Stazione_Station]=Renens!B2)</f>
        <v>2024</v>
      </c>
      <c r="I25" s="39" t="str">
        <v>Renens</v>
      </c>
      <c r="J25" s="40" t="str">
        <v>—</v>
      </c>
      <c r="K25" s="40" t="str">
        <v>—</v>
      </c>
      <c r="L25" s="40" t="str">
        <v>—</v>
      </c>
      <c r="M25" s="40" t="str">
        <v>—</v>
      </c>
      <c r="N25" s="40" t="str">
        <v>—</v>
      </c>
      <c r="O25" s="40" t="str">
        <v>—</v>
      </c>
      <c r="P25" s="40" t="str">
        <v>—</v>
      </c>
    </row>
    <row r="26" spans="1:16" x14ac:dyDescent="0.2">
      <c r="A26" s="33" t="s">
        <v>140</v>
      </c>
      <c r="H26" s="39">
        <v>2025</v>
      </c>
      <c r="I26" s="39" t="str">
        <v>Renens</v>
      </c>
      <c r="J26" s="40">
        <v>0.151</v>
      </c>
      <c r="K26" s="40">
        <v>0.16</v>
      </c>
      <c r="L26" s="40">
        <v>0.157</v>
      </c>
      <c r="M26" s="40">
        <v>0.16500000000000001</v>
      </c>
      <c r="N26" s="40">
        <v>0.16699999999999998</v>
      </c>
      <c r="O26" s="40">
        <v>0.10800000000000001</v>
      </c>
      <c r="P26" s="40">
        <v>9.3000000000000013E-2</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t="str">
        <f>_xlfn.XLOOKUP($B$2,tlData[Bahnhof_Gare_Stazione],tlData[2024],"Fehler",,-1)</f>
        <v>—</v>
      </c>
      <c r="J47" s="38" t="str">
        <f>_xlfn.XLOOKUP($B$2,tlData[Bahnhof_Gare_Stazione],tlData[Unité],"Fehler",,-1)</f>
        <v>DP/jour ouvré</v>
      </c>
    </row>
    <row r="48" spans="1:10" x14ac:dyDescent="0.2">
      <c r="H48" s="34">
        <v>2025</v>
      </c>
      <c r="I48" s="38">
        <f>_xlfn.XLOOKUP($B$2,tlData[Bahnhof_Gare_Stazione],tlData[2025],"Fehler",,-1)</f>
        <v>63400</v>
      </c>
      <c r="J48" s="38" t="str">
        <f>_xlfn.XLOOKUP($B$2,tlData[Bahnhof_Gare_Stazione],tlData[Unité],"Fehler",,-1)</f>
        <v>DP/jour ouvré</v>
      </c>
    </row>
    <row r="50" spans="8:33" x14ac:dyDescent="0.2">
      <c r="H50" s="34" t="s">
        <v>234</v>
      </c>
    </row>
    <row r="51" spans="8:33" ht="15" x14ac:dyDescent="0.25">
      <c r="H51" s="41" t="s">
        <v>198</v>
      </c>
      <c r="I51" s="42" t="s">
        <v>197</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_xlfn._xlws.FILTER(tlTagesgang[[Jahr_Annee_Anno_Year]:[23]],tlTagesgang[Bahnhof_Gare_Stazione_Station]=Renens!B2)</f>
        <v>2024</v>
      </c>
      <c r="I52" s="39" t="str">
        <v>Renens</v>
      </c>
      <c r="J52" s="40" t="str">
        <v>—</v>
      </c>
      <c r="K52" s="40" t="str">
        <v>—</v>
      </c>
      <c r="L52" s="40" t="str">
        <v>—</v>
      </c>
      <c r="M52" s="40" t="str">
        <v>—</v>
      </c>
      <c r="N52" s="40" t="str">
        <v>—</v>
      </c>
      <c r="O52" s="40" t="str">
        <v>—</v>
      </c>
      <c r="P52" s="40" t="str">
        <v>—</v>
      </c>
      <c r="Q52" s="40" t="str">
        <v>—</v>
      </c>
      <c r="R52" s="40" t="str">
        <v>—</v>
      </c>
      <c r="S52" s="40" t="str">
        <v>—</v>
      </c>
      <c r="T52" s="40" t="str">
        <v>—</v>
      </c>
      <c r="U52" s="40" t="str">
        <v>—</v>
      </c>
      <c r="V52" s="40" t="str">
        <v>—</v>
      </c>
      <c r="W52" s="40" t="str">
        <v>—</v>
      </c>
      <c r="X52" s="40" t="str">
        <v>—</v>
      </c>
      <c r="Y52" s="40" t="str">
        <v>—</v>
      </c>
      <c r="Z52" s="40" t="str">
        <v>—</v>
      </c>
      <c r="AA52" s="40" t="str">
        <v>—</v>
      </c>
      <c r="AB52" s="40" t="str">
        <v>—</v>
      </c>
      <c r="AC52" s="40" t="str">
        <v>—</v>
      </c>
      <c r="AD52" s="40" t="str">
        <v>—</v>
      </c>
      <c r="AE52" s="40" t="str">
        <v>—</v>
      </c>
      <c r="AF52" s="40" t="str">
        <v>—</v>
      </c>
      <c r="AG52" s="40" t="str">
        <v>—</v>
      </c>
    </row>
    <row r="53" spans="8:33" x14ac:dyDescent="0.2">
      <c r="H53" s="39">
        <v>2025</v>
      </c>
      <c r="I53" s="39" t="str">
        <v>Renens</v>
      </c>
      <c r="J53" s="40">
        <v>6.0000000000000001E-3</v>
      </c>
      <c r="K53" s="40">
        <v>1E-3</v>
      </c>
      <c r="L53" s="40">
        <v>0</v>
      </c>
      <c r="M53" s="40">
        <v>1E-3</v>
      </c>
      <c r="N53" s="40">
        <v>1E-3</v>
      </c>
      <c r="O53" s="40">
        <v>9.0000000000000011E-3</v>
      </c>
      <c r="P53" s="40">
        <v>3.6000000000000004E-2</v>
      </c>
      <c r="Q53" s="40">
        <v>0.09</v>
      </c>
      <c r="R53" s="40">
        <v>0.08</v>
      </c>
      <c r="S53" s="40">
        <v>5.2999999999999999E-2</v>
      </c>
      <c r="T53" s="40">
        <v>4.2000000000000003E-2</v>
      </c>
      <c r="U53" s="40">
        <v>4.4000000000000004E-2</v>
      </c>
      <c r="V53" s="40">
        <v>5.5E-2</v>
      </c>
      <c r="W53" s="40">
        <v>4.9000000000000002E-2</v>
      </c>
      <c r="X53" s="40">
        <v>4.7E-2</v>
      </c>
      <c r="Y53" s="40">
        <v>6.0999999999999999E-2</v>
      </c>
      <c r="Z53" s="40">
        <v>8.900000000000001E-2</v>
      </c>
      <c r="AA53" s="40">
        <v>0.105</v>
      </c>
      <c r="AB53" s="40">
        <v>7.9000000000000001E-2</v>
      </c>
      <c r="AC53" s="40">
        <v>5.2000000000000005E-2</v>
      </c>
      <c r="AD53" s="40">
        <v>3.6000000000000004E-2</v>
      </c>
      <c r="AE53" s="40">
        <v>2.7000000000000003E-2</v>
      </c>
      <c r="AF53" s="40">
        <v>2.1000000000000001E-2</v>
      </c>
      <c r="AG53" s="40">
        <v>1.4999999999999999E-2</v>
      </c>
    </row>
    <row r="65" spans="10:41" x14ac:dyDescent="0.2">
      <c r="J65" s="35"/>
      <c r="AO65" s="36"/>
    </row>
  </sheetData>
  <hyperlinks>
    <hyperlink ref="A6" location="Aarau!A1" display="Aarau" xr:uid="{8FF7C76B-0CC7-47EC-AF04-85CD66F6D061}"/>
    <hyperlink ref="A7" location="Baden!A1" display="Baden" xr:uid="{4C65B208-D234-49B0-9FAF-43A71FFD0F4A}"/>
    <hyperlink ref="A8" location="Bellinzona!A1" display="Bellinzona" xr:uid="{9A91BAE1-0516-4440-B36D-440F5F384073}"/>
    <hyperlink ref="A10" location="Bern!A1" display="Bern" xr:uid="{478FD008-E8DB-47FA-8F38-8EBA2046E88D}"/>
    <hyperlink ref="A11" location="'Basel SBB'!A1" display="Basel SBB" xr:uid="{0CEDAF9B-C21D-4E51-ADF7-2CD4DF6E6F4D}"/>
    <hyperlink ref="A12" location="Chur!A1" display="Chur" xr:uid="{336F4949-E335-4E28-A7E7-60273D3788B3}"/>
    <hyperlink ref="A13" location="'Fribourg Freiburg'!A1" display="Fribourg/Freiburg" xr:uid="{65EF91C0-A280-46F9-9C28-5B059AD8DE7F}"/>
    <hyperlink ref="A14" location="Genève!A1" display="Genève" xr:uid="{84A195F0-97D2-4E47-88A8-D99F46257837}"/>
    <hyperlink ref="A15" location="'Genève-Aéroport'!A1" display="Genève-Aéroport" xr:uid="{E5C91B2E-B480-4A1D-BAF1-86DA7971406B}"/>
    <hyperlink ref="A17" location="Lugano!A1" display="Lugano" xr:uid="{949070B5-E0F3-4459-B6FD-F397967D7D2D}"/>
    <hyperlink ref="A18" location="Lausanne!A1" display="Lausanne" xr:uid="{9E9828D9-84F7-42EB-A7D3-FECAF5B82723}"/>
    <hyperlink ref="A19" location="Luzern!A1" display="Luzern" xr:uid="{A487190F-27F0-4A2E-9B05-C5F0D3F0EC50}"/>
    <hyperlink ref="A20" location="Neuchâtel!A1" display="Neuchâtel" xr:uid="{905675D5-DFE9-4622-B5CD-D4DDAB77A4E3}"/>
    <hyperlink ref="A21" location="Olten!A1" display="Olten" xr:uid="{9EB1A500-08E4-4A87-953D-42345E48B7CD}"/>
    <hyperlink ref="A23" location="'St. Gallen'!A1" display="St. Gallen" xr:uid="{205DC81C-9A8A-4224-A8D4-BDF8200508CE}"/>
    <hyperlink ref="A24" location="Thun!A1" display="Thun" xr:uid="{2B8745E1-0747-4856-889A-66CEE419EC09}"/>
    <hyperlink ref="A25" location="Uster!A1" display="Uster" xr:uid="{34B26736-5C17-42BF-9BB9-816C04C67024}"/>
    <hyperlink ref="A26" location="Winterthur!A1" display="Winterthur" xr:uid="{EED443E1-ACD8-4F45-9F88-D48C5FF4B62A}"/>
    <hyperlink ref="A27" location="'Zürich Altstetten'!A1" display="Zürich Altstetten" xr:uid="{60648824-63BC-4B29-9C5D-69E38D8BF765}"/>
    <hyperlink ref="A28" location="'Zürich Enge'!A1" display="Zürich Enge" xr:uid="{7C0CE003-5435-4CB1-A069-4DA073EAEF8E}"/>
    <hyperlink ref="A29" location="Zug!A1" display="Zug" xr:uid="{1381032B-52D4-4835-A2EE-3569C5FE2105}"/>
    <hyperlink ref="A30" location="'Zürich Hardbrücke'!A1" display="Zürich Hardbrücke" xr:uid="{E8B2E19A-2D54-459C-BC1F-2B2210FB7D7B}"/>
    <hyperlink ref="A31" location="'Zürich Oerlikon'!A1" display="Zürich Oerlikon" xr:uid="{C2301BDD-200F-47A2-BC6C-3EB2F63DD31B}"/>
    <hyperlink ref="A32" location="'Zürich Stadelhofen'!A1" display="Zürich Stadelhofen" xr:uid="{1F3A6BD0-24A5-4E81-AEBD-C5E678ADD905}"/>
    <hyperlink ref="A9" location="'Biel Bienne'!A1" display="Biel/Bienne" xr:uid="{1DA8888A-5A86-4572-8391-43C7ECBAB6F3}"/>
    <hyperlink ref="A16" location="'Genève-Eaux-Vives'!A1" display="Genève-Eaux-Vives" xr:uid="{E7E33EF0-7D06-4A9F-9525-431B4F4E5D8E}"/>
    <hyperlink ref="A33" location="'Zürich HB'!A1" display="Zürich HB" xr:uid="{8950DAB9-7959-42DA-B8EA-A1C645AF6704}"/>
    <hyperlink ref="A22" location="Renens!A1" display="Renens" xr:uid="{17EDBC83-C75B-41FB-ADD8-81BE8E708315}"/>
  </hyperlinks>
  <pageMargins left="0.7" right="0.7" top="0.78740157499999996" bottom="0.78740157499999996"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5BDD2-A852-45B1-B653-EC07397B74B2}">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137</v>
      </c>
      <c r="E2" s="38"/>
      <c r="F2" s="38"/>
    </row>
    <row r="3" spans="1:6" x14ac:dyDescent="0.2">
      <c r="E3" s="38"/>
      <c r="F3" s="38"/>
    </row>
    <row r="5" spans="1:6" x14ac:dyDescent="0.2">
      <c r="A5" s="47" t="s">
        <v>217</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72300</v>
      </c>
      <c r="J20" s="38" t="str">
        <f>_xlfn.XLOOKUP($B$2,tlData[Bahnhof_Gare_Stazione],tlData[Einheit],"Fehler",,1)</f>
        <v>PB/Tag</v>
      </c>
    </row>
    <row r="21" spans="1:16" x14ac:dyDescent="0.2">
      <c r="A21" s="33" t="s">
        <v>136</v>
      </c>
      <c r="H21" s="34">
        <v>2025</v>
      </c>
      <c r="I21" s="38">
        <f>_xlfn.XLOOKUP($B$2,tlData[Bahnhof_Gare_Stazione],tlData[2025],"Fehler",,1)</f>
        <v>71800</v>
      </c>
      <c r="J21" s="38" t="str">
        <f>_xlfn.XLOOKUP($B$2,tlData[Bahnhof_Gare_Stazione],tlData[Einheit],"Fehler",,1)</f>
        <v>PB/Tag</v>
      </c>
    </row>
    <row r="22" spans="1:16" x14ac:dyDescent="0.2">
      <c r="A22" s="33" t="s">
        <v>245</v>
      </c>
    </row>
    <row r="23" spans="1:16" x14ac:dyDescent="0.2">
      <c r="A23" s="33" t="s">
        <v>137</v>
      </c>
      <c r="H23" s="34" t="s">
        <v>149</v>
      </c>
    </row>
    <row r="24" spans="1:16" ht="15" x14ac:dyDescent="0.25">
      <c r="A24" s="33" t="s">
        <v>138</v>
      </c>
      <c r="H24" s="41" t="s">
        <v>150</v>
      </c>
      <c r="I24" s="42" t="s">
        <v>148</v>
      </c>
      <c r="J24" s="41" t="s">
        <v>151</v>
      </c>
      <c r="K24" s="41" t="s">
        <v>152</v>
      </c>
      <c r="L24" s="41" t="s">
        <v>153</v>
      </c>
      <c r="M24" s="41" t="s">
        <v>154</v>
      </c>
      <c r="N24" s="41" t="s">
        <v>155</v>
      </c>
      <c r="O24" s="41" t="s">
        <v>156</v>
      </c>
      <c r="P24" s="42" t="s">
        <v>157</v>
      </c>
    </row>
    <row r="25" spans="1:16" x14ac:dyDescent="0.2">
      <c r="A25" s="33" t="s">
        <v>139</v>
      </c>
      <c r="H25" s="39" cm="1">
        <f t="array" ref="H25:P26">_xlfn._xlws.FILTER(tlWochengang[[Jahr_Annee_Anno_Year]:[So_Dim_Dom_Su]],tlWochengang[Bahnhof_Gare_Stazione_Station]='St. Gallen'!B2)</f>
        <v>2024</v>
      </c>
      <c r="I25" s="39" t="str">
        <v>St. Gallen</v>
      </c>
      <c r="J25" s="40">
        <v>0.14338632754541</v>
      </c>
      <c r="K25" s="40">
        <v>0.15213667491257199</v>
      </c>
      <c r="L25" s="40">
        <v>0.15396468456833101</v>
      </c>
      <c r="M25" s="40">
        <v>0.155510872134171</v>
      </c>
      <c r="N25" s="40">
        <v>0.16067957462957502</v>
      </c>
      <c r="O25" s="40">
        <v>0.13463106972767999</v>
      </c>
      <c r="P25" s="40">
        <v>9.9690796482259009E-2</v>
      </c>
    </row>
    <row r="26" spans="1:16" x14ac:dyDescent="0.2">
      <c r="A26" s="33" t="s">
        <v>140</v>
      </c>
      <c r="H26" s="39">
        <v>2025</v>
      </c>
      <c r="I26" s="39" t="str">
        <v>St. Gallen</v>
      </c>
      <c r="J26" s="40">
        <v>0.14300000000000002</v>
      </c>
      <c r="K26" s="40">
        <v>0.15</v>
      </c>
      <c r="L26" s="40">
        <v>0.152</v>
      </c>
      <c r="M26" s="40">
        <v>0.157</v>
      </c>
      <c r="N26" s="40">
        <v>0.16399999999999998</v>
      </c>
      <c r="O26" s="40">
        <v>0.13400000000000001</v>
      </c>
      <c r="P26" s="40">
        <v>9.9000000000000005E-2</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77400</v>
      </c>
      <c r="J47" s="38" t="str">
        <f>_xlfn.XLOOKUP($B$2,tlData[Bahnhof_Gare_Stazione],tlData[Einheit],"Fehler",,-1)</f>
        <v>PB/Werktag</v>
      </c>
    </row>
    <row r="48" spans="1:10" x14ac:dyDescent="0.2">
      <c r="H48" s="34">
        <v>2025</v>
      </c>
      <c r="I48" s="38">
        <f>_xlfn.XLOOKUP($B$2,tlData[Bahnhof_Gare_Stazione],tlData[2025],"Fehler",,-1)</f>
        <v>77800</v>
      </c>
      <c r="J48" s="38" t="str">
        <f>_xlfn.XLOOKUP($B$2,tlData[Bahnhof_Gare_Stazione],tlData[Einheit],"Fehler",,-1)</f>
        <v>PB/Werktag</v>
      </c>
    </row>
    <row r="50" spans="8:33" x14ac:dyDescent="0.2">
      <c r="H50" s="34" t="s">
        <v>232</v>
      </c>
    </row>
    <row r="51" spans="8:33" ht="15" x14ac:dyDescent="0.25">
      <c r="H51" s="41" t="s">
        <v>150</v>
      </c>
      <c r="I51" s="42" t="s">
        <v>148</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_xlfn._xlws.FILTER(tlTagesgang[[Jahr_Annee_Anno_Year]:[23]],tlTagesgang[Bahnhof_Gare_Stazione_Station]='St. Gallen'!B2)</f>
        <v>2024</v>
      </c>
      <c r="I52" s="39" t="str">
        <v>St. Gallen</v>
      </c>
      <c r="J52" s="40">
        <v>7.3008956775154499E-3</v>
      </c>
      <c r="K52" s="40">
        <v>4.1712766669100496E-3</v>
      </c>
      <c r="L52" s="40">
        <v>2.2817352882617699E-3</v>
      </c>
      <c r="M52" s="40">
        <v>1.5839980352154101E-3</v>
      </c>
      <c r="N52" s="40">
        <v>3.4398839411230904E-3</v>
      </c>
      <c r="O52" s="40">
        <v>1.0647216648965801E-2</v>
      </c>
      <c r="P52" s="40">
        <v>3.6893197209096298E-2</v>
      </c>
      <c r="Q52" s="40">
        <v>6.7026214893630809E-2</v>
      </c>
      <c r="R52" s="40">
        <v>5.4421239375815195E-2</v>
      </c>
      <c r="S52" s="40">
        <v>4.5649097162669898E-2</v>
      </c>
      <c r="T52" s="40">
        <v>4.7759684362281105E-2</v>
      </c>
      <c r="U52" s="40">
        <v>5.3532825549935499E-2</v>
      </c>
      <c r="V52" s="40">
        <v>6.6395373086402101E-2</v>
      </c>
      <c r="W52" s="40">
        <v>6.0288812305166105E-2</v>
      </c>
      <c r="X52" s="40">
        <v>5.9223811122314098E-2</v>
      </c>
      <c r="Y52" s="40">
        <v>6.7924185211770197E-2</v>
      </c>
      <c r="Z52" s="40">
        <v>9.0620665465016514E-2</v>
      </c>
      <c r="AA52" s="40">
        <v>9.9021388751721506E-2</v>
      </c>
      <c r="AB52" s="40">
        <v>7.076835595357571E-2</v>
      </c>
      <c r="AC52" s="40">
        <v>5.0323883876305098E-2</v>
      </c>
      <c r="AD52" s="40">
        <v>3.6987628950792703E-2</v>
      </c>
      <c r="AE52" s="40">
        <v>2.9491675067629203E-2</v>
      </c>
      <c r="AF52" s="40">
        <v>2.0469402057078399E-2</v>
      </c>
      <c r="AG52" s="40">
        <v>1.3777553340808E-2</v>
      </c>
    </row>
    <row r="53" spans="8:33" x14ac:dyDescent="0.2">
      <c r="H53" s="39">
        <v>2025</v>
      </c>
      <c r="I53" s="39" t="str">
        <v>St. Gallen</v>
      </c>
      <c r="J53" s="40">
        <v>3.0000000000000001E-3</v>
      </c>
      <c r="K53" s="40">
        <v>1E-3</v>
      </c>
      <c r="L53" s="40">
        <v>0</v>
      </c>
      <c r="M53" s="40">
        <v>1E-3</v>
      </c>
      <c r="N53" s="40">
        <v>3.0000000000000001E-3</v>
      </c>
      <c r="O53" s="40">
        <v>1.1000000000000001E-2</v>
      </c>
      <c r="P53" s="40">
        <v>4.4999999999999998E-2</v>
      </c>
      <c r="Q53" s="40">
        <v>8.1000000000000003E-2</v>
      </c>
      <c r="R53" s="40">
        <v>6.3E-2</v>
      </c>
      <c r="S53" s="40">
        <v>4.5999999999999999E-2</v>
      </c>
      <c r="T53" s="40">
        <v>4.5999999999999999E-2</v>
      </c>
      <c r="U53" s="40">
        <v>5.2000000000000005E-2</v>
      </c>
      <c r="V53" s="40">
        <v>6.7000000000000004E-2</v>
      </c>
      <c r="W53" s="40">
        <v>5.7000000000000002E-2</v>
      </c>
      <c r="X53" s="40">
        <v>5.4000000000000006E-2</v>
      </c>
      <c r="Y53" s="40">
        <v>6.5000000000000002E-2</v>
      </c>
      <c r="Z53" s="40">
        <v>9.5000000000000001E-2</v>
      </c>
      <c r="AA53" s="40">
        <v>0.106</v>
      </c>
      <c r="AB53" s="40">
        <v>7.0999999999999994E-2</v>
      </c>
      <c r="AC53" s="40">
        <v>4.7E-2</v>
      </c>
      <c r="AD53" s="40">
        <v>3.3000000000000002E-2</v>
      </c>
      <c r="AE53" s="40">
        <v>2.6000000000000002E-2</v>
      </c>
      <c r="AF53" s="40">
        <v>1.8000000000000002E-2</v>
      </c>
      <c r="AG53" s="40">
        <v>1.1000000000000001E-2</v>
      </c>
    </row>
    <row r="65" spans="10:41" x14ac:dyDescent="0.2">
      <c r="J65" s="35"/>
      <c r="AO65" s="36"/>
    </row>
  </sheetData>
  <hyperlinks>
    <hyperlink ref="A6" location="Aarau!A1" display="Aarau" xr:uid="{C5CC5747-C0E0-4726-8EFC-5F10E70634D3}"/>
    <hyperlink ref="A7" location="Baden!A1" display="Baden" xr:uid="{DAE00BA7-9C4F-43F8-A785-FF58AD6B8DA9}"/>
    <hyperlink ref="A8" location="Bellinzona!A1" display="Bellinzona" xr:uid="{0F7D9E1D-A940-4C11-8723-314E46291820}"/>
    <hyperlink ref="A10" location="Bern!A1" display="Bern" xr:uid="{3E32755B-294D-4055-A729-2D2AFFDCEE97}"/>
    <hyperlink ref="A11" location="'Basel SBB'!A1" display="Basel SBB" xr:uid="{758FE246-6562-481B-B7C3-747B1A3E2D4B}"/>
    <hyperlink ref="A12" location="Chur!A1" display="Chur" xr:uid="{008E6BA8-7B9F-4777-ADA6-B46C0B732710}"/>
    <hyperlink ref="A13" location="'Fribourg Freiburg'!A1" display="Fribourg/Freiburg" xr:uid="{96034945-31E3-49CB-BB73-CF457B61DE8E}"/>
    <hyperlink ref="A14" location="Genève!A1" display="Genève" xr:uid="{04AD0327-63E2-40E9-88DF-4B32631DFE0D}"/>
    <hyperlink ref="A15" location="'Genève-Aéroport'!A1" display="Genève-Aéroport" xr:uid="{AE632F6E-C9B5-4D8B-99A3-355AB403B7EB}"/>
    <hyperlink ref="A17" location="Lugano!A1" display="Lugano" xr:uid="{2DE33618-E269-4130-ADC3-707186AFCF7B}"/>
    <hyperlink ref="A18" location="Lausanne!A1" display="Lausanne" xr:uid="{330257DC-BD87-452E-B8AD-203E15AF20D4}"/>
    <hyperlink ref="A19" location="Luzern!A1" display="Luzern" xr:uid="{AD056A0D-49BE-43D9-B493-2ECC593B148C}"/>
    <hyperlink ref="A20" location="Neuchâtel!A1" display="Neuchâtel" xr:uid="{B9777E0B-0DD5-49CB-9236-491E3FC5B5B0}"/>
    <hyperlink ref="A21" location="Olten!A1" display="Olten" xr:uid="{26534F50-061E-4602-8A84-8FCF440E5895}"/>
    <hyperlink ref="A23" location="'St. Gallen'!A1" display="St. Gallen" xr:uid="{5B1DFA63-21D2-46D0-AD3D-3FEADAA12AC7}"/>
    <hyperlink ref="A24" location="Thun!A1" display="Thun" xr:uid="{F47475B1-7B92-4298-ABFD-63FE163B6DE0}"/>
    <hyperlink ref="A25" location="Uster!A1" display="Uster" xr:uid="{8C86DA7E-020D-4C12-A635-0F3056417754}"/>
    <hyperlink ref="A26" location="Winterthur!A1" display="Winterthur" xr:uid="{6765B741-ABA9-41BC-B9CD-1D630B1A3833}"/>
    <hyperlink ref="A27" location="'Zürich Altstetten'!A1" display="Zürich Altstetten" xr:uid="{9F59D7DC-31DA-49C0-99D5-F2BB0F85D7AA}"/>
    <hyperlink ref="A28" location="'Zürich Enge'!A1" display="Zürich Enge" xr:uid="{B685AE47-A4D7-462C-A398-CD43C6BEF8DF}"/>
    <hyperlink ref="A29" location="Zug!A1" display="Zug" xr:uid="{23352098-54F6-4CA8-A0FB-48EE78EEAFB2}"/>
    <hyperlink ref="A30" location="'Zürich Hardbrücke'!A1" display="Zürich Hardbrücke" xr:uid="{E18C9C96-6010-4973-8272-9B5323765181}"/>
    <hyperlink ref="A31" location="'Zürich Oerlikon'!A1" display="Zürich Oerlikon" xr:uid="{B1A094E5-F8D0-4417-956A-E1F0672A4EED}"/>
    <hyperlink ref="A32" location="'Zürich Stadelhofen'!A1" display="Zürich Stadelhofen" xr:uid="{31037E83-6998-4228-A445-0DCD3C3C995A}"/>
    <hyperlink ref="A9" location="'Biel Bienne'!A1" display="Biel/Bienne" xr:uid="{975C500E-B37D-439E-A170-E14FE1DAA635}"/>
    <hyperlink ref="A16" location="'Genève-Eaux-Vives'!A1" display="Genève-Eaux-Vives" xr:uid="{1F9C3BEA-C084-45F3-A811-A5A292648877}"/>
    <hyperlink ref="A33" location="'Zürich HB'!A1" display="Zürich HB" xr:uid="{9F9A7500-10E7-481F-A408-1309B03539CB}"/>
    <hyperlink ref="A22" location="Renens!A1" display="Renens" xr:uid="{F1E2C081-5BF2-4641-AC56-1511FC155FEA}"/>
  </hyperlinks>
  <pageMargins left="0.7" right="0.7" top="0.78740157499999996" bottom="0.78740157499999996"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82883-C456-4BE8-B194-A4E46838112B}">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138</v>
      </c>
      <c r="E2" s="38"/>
      <c r="F2" s="38"/>
    </row>
    <row r="3" spans="1:6" x14ac:dyDescent="0.2">
      <c r="E3" s="38"/>
      <c r="F3" s="38"/>
    </row>
    <row r="5" spans="1:6" x14ac:dyDescent="0.2">
      <c r="A5" s="47" t="s">
        <v>217</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37500</v>
      </c>
      <c r="J20" s="38" t="str">
        <f>_xlfn.XLOOKUP($B$2,tlData[Bahnhof_Gare_Stazione],tlData[Einheit],"Fehler",,1)</f>
        <v>PB/Tag</v>
      </c>
    </row>
    <row r="21" spans="1:16" x14ac:dyDescent="0.2">
      <c r="A21" s="33" t="s">
        <v>136</v>
      </c>
      <c r="H21" s="34">
        <v>2025</v>
      </c>
      <c r="I21" s="38">
        <f>_xlfn.XLOOKUP($B$2,tlData[Bahnhof_Gare_Stazione],tlData[2025],"Fehler",,1)</f>
        <v>39200</v>
      </c>
      <c r="J21" s="38" t="str">
        <f>_xlfn.XLOOKUP($B$2,tlData[Bahnhof_Gare_Stazione],tlData[Einheit],"Fehler",,1)</f>
        <v>PB/Tag</v>
      </c>
    </row>
    <row r="22" spans="1:16" x14ac:dyDescent="0.2">
      <c r="A22" s="33" t="s">
        <v>245</v>
      </c>
    </row>
    <row r="23" spans="1:16" x14ac:dyDescent="0.2">
      <c r="A23" s="33" t="s">
        <v>137</v>
      </c>
      <c r="H23" s="34" t="s">
        <v>149</v>
      </c>
    </row>
    <row r="24" spans="1:16" ht="15" x14ac:dyDescent="0.25">
      <c r="A24" s="33" t="s">
        <v>138</v>
      </c>
      <c r="H24" s="41" t="s">
        <v>150</v>
      </c>
      <c r="I24" s="42" t="s">
        <v>148</v>
      </c>
      <c r="J24" s="41" t="s">
        <v>151</v>
      </c>
      <c r="K24" s="41" t="s">
        <v>152</v>
      </c>
      <c r="L24" s="41" t="s">
        <v>153</v>
      </c>
      <c r="M24" s="41" t="s">
        <v>154</v>
      </c>
      <c r="N24" s="41" t="s">
        <v>155</v>
      </c>
      <c r="O24" s="41" t="s">
        <v>156</v>
      </c>
      <c r="P24" s="42" t="s">
        <v>157</v>
      </c>
    </row>
    <row r="25" spans="1:16" x14ac:dyDescent="0.2">
      <c r="A25" s="33" t="s">
        <v>139</v>
      </c>
      <c r="H25" s="39" cm="1">
        <f t="array" ref="H25:P26">_xlfn._xlws.FILTER(tlWochengang[[Jahr_Annee_Anno_Year]:[So_Dim_Dom_Su]],tlWochengang[Bahnhof_Gare_Stazione_Station]=Thun!B2)</f>
        <v>2024</v>
      </c>
      <c r="I25" s="39" t="str">
        <v>Thun</v>
      </c>
      <c r="J25" s="40">
        <v>0.14690934217489901</v>
      </c>
      <c r="K25" s="40">
        <v>0.155275615690774</v>
      </c>
      <c r="L25" s="40">
        <v>0.15343819474520901</v>
      </c>
      <c r="M25" s="40">
        <v>0.15557799269299299</v>
      </c>
      <c r="N25" s="40">
        <v>0.15966889426949701</v>
      </c>
      <c r="O25" s="40">
        <v>0.13092246906552898</v>
      </c>
      <c r="P25" s="40">
        <v>9.8207491361099214E-2</v>
      </c>
    </row>
    <row r="26" spans="1:16" x14ac:dyDescent="0.2">
      <c r="A26" s="33" t="s">
        <v>140</v>
      </c>
      <c r="H26" s="39">
        <v>2025</v>
      </c>
      <c r="I26" s="39" t="str">
        <v>Thun</v>
      </c>
      <c r="J26" s="40">
        <v>0.14300000000000002</v>
      </c>
      <c r="K26" s="40">
        <v>0.152</v>
      </c>
      <c r="L26" s="40">
        <v>0.152</v>
      </c>
      <c r="M26" s="40">
        <v>0.157</v>
      </c>
      <c r="N26" s="40">
        <v>0.16200000000000001</v>
      </c>
      <c r="O26" s="40">
        <v>0.13300000000000001</v>
      </c>
      <c r="P26" s="40">
        <v>0.10099999999999999</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40400</v>
      </c>
      <c r="J47" s="38" t="str">
        <f>_xlfn.XLOOKUP($B$2,tlData[Bahnhof_Gare_Stazione],tlData[Einheit],"Fehler",,-1)</f>
        <v>PB/Werktag</v>
      </c>
    </row>
    <row r="48" spans="1:10" x14ac:dyDescent="0.2">
      <c r="H48" s="34">
        <v>2025</v>
      </c>
      <c r="I48" s="38">
        <f>_xlfn.XLOOKUP($B$2,tlData[Bahnhof_Gare_Stazione],tlData[2025],"Fehler",,-1)</f>
        <v>42400</v>
      </c>
      <c r="J48" s="38" t="str">
        <f>_xlfn.XLOOKUP($B$2,tlData[Bahnhof_Gare_Stazione],tlData[Einheit],"Fehler",,-1)</f>
        <v>PB/Werktag</v>
      </c>
    </row>
    <row r="50" spans="8:33" x14ac:dyDescent="0.2">
      <c r="H50" s="34" t="s">
        <v>232</v>
      </c>
    </row>
    <row r="51" spans="8:33" ht="15" x14ac:dyDescent="0.25">
      <c r="H51" s="41" t="s">
        <v>150</v>
      </c>
      <c r="I51" s="42" t="s">
        <v>148</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_xlfn._xlws.FILTER(tlTagesgang[[Jahr_Annee_Anno_Year]:[23]],tlTagesgang[Bahnhof_Gare_Stazione_Station]=Thun!B2)</f>
        <v>2024</v>
      </c>
      <c r="I52" s="39" t="str">
        <v>Thun</v>
      </c>
      <c r="J52" s="40">
        <v>2.8143928831290297E-3</v>
      </c>
      <c r="K52" s="40">
        <v>1.0292616022063001E-3</v>
      </c>
      <c r="L52" s="40">
        <v>4.5400246431430701E-4</v>
      </c>
      <c r="M52" s="40">
        <v>4.5917316931371599E-4</v>
      </c>
      <c r="N52" s="40">
        <v>1.3875696106160501E-3</v>
      </c>
      <c r="O52" s="40">
        <v>1.26205256742618E-2</v>
      </c>
      <c r="P52" s="40">
        <v>5.43488432878022E-2</v>
      </c>
      <c r="Q52" s="40">
        <v>8.1509828381387997E-2</v>
      </c>
      <c r="R52" s="40">
        <v>5.3935842329328298E-2</v>
      </c>
      <c r="S52" s="40">
        <v>5.0309211800306203E-2</v>
      </c>
      <c r="T52" s="40">
        <v>4.9977121451048399E-2</v>
      </c>
      <c r="U52" s="40">
        <v>5.4615899276997101E-2</v>
      </c>
      <c r="V52" s="40">
        <v>6.394268586663529E-2</v>
      </c>
      <c r="W52" s="40">
        <v>5.6664445205565801E-2</v>
      </c>
      <c r="X52" s="40">
        <v>5.9935899279910103E-2</v>
      </c>
      <c r="Y52" s="40">
        <v>6.7695670947403502E-2</v>
      </c>
      <c r="Z52" s="40">
        <v>9.2229500940303591E-2</v>
      </c>
      <c r="AA52" s="40">
        <v>9.9007421272557086E-2</v>
      </c>
      <c r="AB52" s="40">
        <v>6.7193602774643993E-2</v>
      </c>
      <c r="AC52" s="40">
        <v>4.2595612343652604E-2</v>
      </c>
      <c r="AD52" s="40">
        <v>3.2533056280647801E-2</v>
      </c>
      <c r="AE52" s="40">
        <v>2.6038213840404199E-2</v>
      </c>
      <c r="AF52" s="40">
        <v>1.85696038431593E-2</v>
      </c>
      <c r="AG52" s="40">
        <v>1.0132615474405299E-2</v>
      </c>
    </row>
    <row r="53" spans="8:33" x14ac:dyDescent="0.2">
      <c r="H53" s="39">
        <v>2025</v>
      </c>
      <c r="I53" s="39" t="str">
        <v>Thun</v>
      </c>
      <c r="J53" s="40">
        <v>1E-3</v>
      </c>
      <c r="K53" s="40">
        <v>0</v>
      </c>
      <c r="L53" s="40">
        <v>0</v>
      </c>
      <c r="M53" s="40">
        <v>0</v>
      </c>
      <c r="N53" s="40">
        <v>1E-3</v>
      </c>
      <c r="O53" s="40">
        <v>1.3999999999999999E-2</v>
      </c>
      <c r="P53" s="40">
        <v>6.5000000000000002E-2</v>
      </c>
      <c r="Q53" s="40">
        <v>9.6999999999999989E-2</v>
      </c>
      <c r="R53" s="40">
        <v>5.9000000000000004E-2</v>
      </c>
      <c r="S53" s="40">
        <v>4.8000000000000001E-2</v>
      </c>
      <c r="T53" s="40">
        <v>4.5999999999999999E-2</v>
      </c>
      <c r="U53" s="40">
        <v>0.05</v>
      </c>
      <c r="V53" s="40">
        <v>6.3E-2</v>
      </c>
      <c r="W53" s="40">
        <v>5.0999999999999997E-2</v>
      </c>
      <c r="X53" s="40">
        <v>5.5E-2</v>
      </c>
      <c r="Y53" s="40">
        <v>6.4000000000000001E-2</v>
      </c>
      <c r="Z53" s="40">
        <v>9.5000000000000001E-2</v>
      </c>
      <c r="AA53" s="40">
        <v>0.10300000000000001</v>
      </c>
      <c r="AB53" s="40">
        <v>6.8000000000000005E-2</v>
      </c>
      <c r="AC53" s="40">
        <v>4.0999999999999995E-2</v>
      </c>
      <c r="AD53" s="40">
        <v>0.03</v>
      </c>
      <c r="AE53" s="40">
        <v>2.3E-2</v>
      </c>
      <c r="AF53" s="40">
        <v>1.7000000000000001E-2</v>
      </c>
      <c r="AG53" s="40">
        <v>8.0000000000000002E-3</v>
      </c>
    </row>
    <row r="65" spans="10:41" x14ac:dyDescent="0.2">
      <c r="J65" s="35"/>
      <c r="AO65" s="36"/>
    </row>
  </sheetData>
  <hyperlinks>
    <hyperlink ref="A6" location="Aarau!A1" display="Aarau" xr:uid="{7A4227AE-272F-456B-9895-37F15B3C89D3}"/>
    <hyperlink ref="A7" location="Baden!A1" display="Baden" xr:uid="{129A5109-033F-4C38-8EC9-4A46B6003B20}"/>
    <hyperlink ref="A8" location="Bellinzona!A1" display="Bellinzona" xr:uid="{3E83E81F-80AB-4A2C-A8E9-43A786F408D7}"/>
    <hyperlink ref="A10" location="Bern!A1" display="Bern" xr:uid="{C8BDB03B-8C04-488F-9688-16F5C7F04B8B}"/>
    <hyperlink ref="A11" location="'Basel SBB'!A1" display="Basel SBB" xr:uid="{1A362A37-6064-473E-89AD-DDE3966C3763}"/>
    <hyperlink ref="A12" location="Chur!A1" display="Chur" xr:uid="{AC98C944-1F93-4ED6-B456-EC071014246A}"/>
    <hyperlink ref="A13" location="'Fribourg Freiburg'!A1" display="Fribourg/Freiburg" xr:uid="{F75EF21F-1AF4-4D1C-95DC-0F56F84AFB68}"/>
    <hyperlink ref="A14" location="Genève!A1" display="Genève" xr:uid="{EC1E2B9F-67A1-424E-A9A6-166BAC24E267}"/>
    <hyperlink ref="A15" location="'Genève-Aéroport'!A1" display="Genève-Aéroport" xr:uid="{DFAA8375-5975-4CD3-8A03-DED9C4A6EDBE}"/>
    <hyperlink ref="A17" location="Lugano!A1" display="Lugano" xr:uid="{76958B94-AA95-4B93-8332-2B1337E13E43}"/>
    <hyperlink ref="A18" location="Lausanne!A1" display="Lausanne" xr:uid="{757318C5-03F7-4CE0-8F59-179E5E127C41}"/>
    <hyperlink ref="A19" location="Luzern!A1" display="Luzern" xr:uid="{CFE15543-0B33-428B-9C12-0EF80E39B0C2}"/>
    <hyperlink ref="A20" location="Neuchâtel!A1" display="Neuchâtel" xr:uid="{74F7C086-E954-44E9-89A3-4D6AEA76ACD9}"/>
    <hyperlink ref="A21" location="Olten!A1" display="Olten" xr:uid="{A80EE0FF-8A8E-4AE9-BE6B-B48CA228A2B7}"/>
    <hyperlink ref="A23" location="'St. Gallen'!A1" display="St. Gallen" xr:uid="{1C40287D-7E34-4D48-BADE-31A2BFFDCA85}"/>
    <hyperlink ref="A24" location="Thun!A1" display="Thun" xr:uid="{2C7C88C3-9A20-4DB8-B358-2DA1BBE2F36A}"/>
    <hyperlink ref="A25" location="Uster!A1" display="Uster" xr:uid="{6FACEF6F-0936-4364-94C2-889C0F449548}"/>
    <hyperlink ref="A26" location="Winterthur!A1" display="Winterthur" xr:uid="{486A5D36-D827-4D71-B44A-879DF2F24067}"/>
    <hyperlink ref="A27" location="'Zürich Altstetten'!A1" display="Zürich Altstetten" xr:uid="{4B2BF601-EA63-471C-8C73-7D7BCED09878}"/>
    <hyperlink ref="A28" location="'Zürich Enge'!A1" display="Zürich Enge" xr:uid="{5044EA6D-D314-4EEF-80B5-657EDEC164BA}"/>
    <hyperlink ref="A29" location="Zug!A1" display="Zug" xr:uid="{37349C09-6D51-4F69-B73E-A763F167AD57}"/>
    <hyperlink ref="A30" location="'Zürich Hardbrücke'!A1" display="Zürich Hardbrücke" xr:uid="{B44CFC3E-0165-40E3-9FFC-03DD8ADA7742}"/>
    <hyperlink ref="A31" location="'Zürich Oerlikon'!A1" display="Zürich Oerlikon" xr:uid="{D92CEB9C-6456-4E5A-B4E3-8E11871CA140}"/>
    <hyperlink ref="A32" location="'Zürich Stadelhofen'!A1" display="Zürich Stadelhofen" xr:uid="{E0A7C42D-8AC4-4430-B603-A070DFD91DEA}"/>
    <hyperlink ref="A9" location="'Biel Bienne'!A1" display="Biel/Bienne" xr:uid="{19E6DC5F-FFC9-455E-B596-6B9EF726DD55}"/>
    <hyperlink ref="A16" location="'Genève-Eaux-Vives'!A1" display="Genève-Eaux-Vives" xr:uid="{55F7CBF5-CBC4-40FF-857D-799CDDA1A923}"/>
    <hyperlink ref="A33" location="'Zürich HB'!A1" display="Zürich HB" xr:uid="{8BAF0EDD-6E8A-4EA0-8BFE-33320E36FC5A}"/>
    <hyperlink ref="A22" location="Renens!A1" display="Renens" xr:uid="{DF148DF2-D519-4E45-8B3F-D1038ED6CE7F}"/>
  </hyperlinks>
  <pageMargins left="0.7" right="0.7" top="0.78740157499999996" bottom="0.78740157499999996"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678D8-5220-4AAF-BE8B-42DD48D74577}">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139</v>
      </c>
      <c r="E2" s="38"/>
      <c r="F2" s="38"/>
    </row>
    <row r="3" spans="1:6" x14ac:dyDescent="0.2">
      <c r="E3" s="38"/>
      <c r="F3" s="38"/>
    </row>
    <row r="5" spans="1:6" x14ac:dyDescent="0.2">
      <c r="A5" s="47" t="s">
        <v>217</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26200</v>
      </c>
      <c r="J20" s="38" t="str">
        <f>_xlfn.XLOOKUP($B$2,tlData[Bahnhof_Gare_Stazione],tlData[Einheit],"Fehler",,1)</f>
        <v>PB/Tag</v>
      </c>
    </row>
    <row r="21" spans="1:16" x14ac:dyDescent="0.2">
      <c r="A21" s="33" t="s">
        <v>136</v>
      </c>
      <c r="H21" s="34">
        <v>2025</v>
      </c>
      <c r="I21" s="38">
        <f>_xlfn.XLOOKUP($B$2,tlData[Bahnhof_Gare_Stazione],tlData[2025],"Fehler",,1)</f>
        <v>24400</v>
      </c>
      <c r="J21" s="38" t="str">
        <f>_xlfn.XLOOKUP($B$2,tlData[Bahnhof_Gare_Stazione],tlData[Einheit],"Fehler",,1)</f>
        <v>PB/Tag</v>
      </c>
    </row>
    <row r="22" spans="1:16" x14ac:dyDescent="0.2">
      <c r="A22" s="33" t="s">
        <v>245</v>
      </c>
    </row>
    <row r="23" spans="1:16" x14ac:dyDescent="0.2">
      <c r="A23" s="33" t="s">
        <v>137</v>
      </c>
      <c r="H23" s="34" t="s">
        <v>149</v>
      </c>
    </row>
    <row r="24" spans="1:16" ht="15" x14ac:dyDescent="0.25">
      <c r="A24" s="33" t="s">
        <v>138</v>
      </c>
      <c r="H24" s="41" t="s">
        <v>150</v>
      </c>
      <c r="I24" s="42" t="s">
        <v>148</v>
      </c>
      <c r="J24" s="41" t="s">
        <v>151</v>
      </c>
      <c r="K24" s="41" t="s">
        <v>152</v>
      </c>
      <c r="L24" s="41" t="s">
        <v>153</v>
      </c>
      <c r="M24" s="41" t="s">
        <v>154</v>
      </c>
      <c r="N24" s="41" t="s">
        <v>155</v>
      </c>
      <c r="O24" s="41" t="s">
        <v>156</v>
      </c>
      <c r="P24" s="42" t="s">
        <v>157</v>
      </c>
    </row>
    <row r="25" spans="1:16" x14ac:dyDescent="0.2">
      <c r="A25" s="33" t="s">
        <v>139</v>
      </c>
      <c r="H25" s="39" cm="1">
        <f t="array" ref="H25:P26">_xlfn._xlws.FILTER(tlWochengang[[Jahr_Annee_Anno_Year]:[So_Dim_Dom_Su]],tlWochengang[Bahnhof_Gare_Stazione_Station]=Uster!B2)</f>
        <v>2024</v>
      </c>
      <c r="I25" s="39" t="str">
        <v>Uster</v>
      </c>
      <c r="J25" s="40">
        <v>0.143774458121043</v>
      </c>
      <c r="K25" s="40">
        <v>0.15279076410869999</v>
      </c>
      <c r="L25" s="40">
        <v>0.151196178835935</v>
      </c>
      <c r="M25" s="40">
        <v>0.156146912940692</v>
      </c>
      <c r="N25" s="40">
        <v>0.15738616091054</v>
      </c>
      <c r="O25" s="40">
        <v>0.12481058498407301</v>
      </c>
      <c r="P25" s="40">
        <v>0.113894940099017</v>
      </c>
    </row>
    <row r="26" spans="1:16" x14ac:dyDescent="0.2">
      <c r="A26" s="33" t="s">
        <v>140</v>
      </c>
      <c r="H26" s="39">
        <v>2025</v>
      </c>
      <c r="I26" s="39" t="str">
        <v>Uster</v>
      </c>
      <c r="J26" s="40">
        <v>0.14199999999999999</v>
      </c>
      <c r="K26" s="40">
        <v>0.151</v>
      </c>
      <c r="L26" s="40">
        <v>0.152</v>
      </c>
      <c r="M26" s="40">
        <v>0.156</v>
      </c>
      <c r="N26" s="40">
        <v>0.158</v>
      </c>
      <c r="O26" s="40">
        <v>0.125</v>
      </c>
      <c r="P26" s="40">
        <v>0.11599999999999999</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27900</v>
      </c>
      <c r="J47" s="38" t="str">
        <f>_xlfn.XLOOKUP($B$2,tlData[Bahnhof_Gare_Stazione],tlData[Einheit],"Fehler",,-1)</f>
        <v>PB/Werktag</v>
      </c>
    </row>
    <row r="48" spans="1:10" x14ac:dyDescent="0.2">
      <c r="H48" s="34">
        <v>2025</v>
      </c>
      <c r="I48" s="38">
        <f>_xlfn.XLOOKUP($B$2,tlData[Bahnhof_Gare_Stazione],tlData[2025],"Fehler",,-1)</f>
        <v>26000</v>
      </c>
      <c r="J48" s="38" t="str">
        <f>_xlfn.XLOOKUP($B$2,tlData[Bahnhof_Gare_Stazione],tlData[Einheit],"Fehler",,-1)</f>
        <v>PB/Werktag</v>
      </c>
    </row>
    <row r="50" spans="8:33" x14ac:dyDescent="0.2">
      <c r="H50" s="34" t="s">
        <v>232</v>
      </c>
    </row>
    <row r="51" spans="8:33" ht="15" x14ac:dyDescent="0.25">
      <c r="H51" s="41" t="s">
        <v>150</v>
      </c>
      <c r="I51" s="42" t="s">
        <v>148</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_xlfn._xlws.FILTER(tlTagesgang[[Jahr_Annee_Anno_Year]:[23]],tlTagesgang[Bahnhof_Gare_Stazione_Station]=Uster!B2)</f>
        <v>2024</v>
      </c>
      <c r="I52" s="39" t="str">
        <v>Uster</v>
      </c>
      <c r="J52" s="40">
        <v>6.8609198115199997E-3</v>
      </c>
      <c r="K52" s="40">
        <v>2.3799359892232798E-3</v>
      </c>
      <c r="L52" s="40">
        <v>1.62639562715052E-3</v>
      </c>
      <c r="M52" s="40">
        <v>1.16874370898094E-3</v>
      </c>
      <c r="N52" s="40">
        <v>1.49477376736702E-3</v>
      </c>
      <c r="O52" s="40">
        <v>8.0995420039042306E-3</v>
      </c>
      <c r="P52" s="40">
        <v>3.4724391439239104E-2</v>
      </c>
      <c r="Q52" s="40">
        <v>6.2912850162905501E-2</v>
      </c>
      <c r="R52" s="40">
        <v>5.07093552583507E-2</v>
      </c>
      <c r="S52" s="40">
        <v>4.6896806063116102E-2</v>
      </c>
      <c r="T52" s="40">
        <v>4.778593154224E-2</v>
      </c>
      <c r="U52" s="40">
        <v>5.2326364223551504E-2</v>
      </c>
      <c r="V52" s="40">
        <v>5.9922155369488701E-2</v>
      </c>
      <c r="W52" s="40">
        <v>5.8906414250287795E-2</v>
      </c>
      <c r="X52" s="40">
        <v>6.01133303845309E-2</v>
      </c>
      <c r="Y52" s="40">
        <v>6.8183043662683809E-2</v>
      </c>
      <c r="Z52" s="40">
        <v>8.8648156934140993E-2</v>
      </c>
      <c r="AA52" s="40">
        <v>0.103038535480487</v>
      </c>
      <c r="AB52" s="40">
        <v>7.8845561563830394E-2</v>
      </c>
      <c r="AC52" s="40">
        <v>5.0671704314308001E-2</v>
      </c>
      <c r="AD52" s="40">
        <v>4.20713317472656E-2</v>
      </c>
      <c r="AE52" s="40">
        <v>3.4360919029298199E-2</v>
      </c>
      <c r="AF52" s="40">
        <v>2.2487521736640897E-2</v>
      </c>
      <c r="AG52" s="40">
        <v>1.5765315929488599E-2</v>
      </c>
    </row>
    <row r="53" spans="8:33" x14ac:dyDescent="0.2">
      <c r="H53" s="39">
        <v>2025</v>
      </c>
      <c r="I53" s="39" t="str">
        <v>Uster</v>
      </c>
      <c r="J53" s="40">
        <v>3.0000000000000001E-3</v>
      </c>
      <c r="K53" s="40">
        <v>0</v>
      </c>
      <c r="L53" s="40">
        <v>0</v>
      </c>
      <c r="M53" s="40">
        <v>0</v>
      </c>
      <c r="N53" s="40">
        <v>1E-3</v>
      </c>
      <c r="O53" s="40">
        <v>8.0000000000000002E-3</v>
      </c>
      <c r="P53" s="40">
        <v>4.4000000000000004E-2</v>
      </c>
      <c r="Q53" s="40">
        <v>8.1000000000000003E-2</v>
      </c>
      <c r="R53" s="40">
        <v>5.7999999999999996E-2</v>
      </c>
      <c r="S53" s="40">
        <v>4.4999999999999998E-2</v>
      </c>
      <c r="T53" s="40">
        <v>4.2999999999999997E-2</v>
      </c>
      <c r="U53" s="40">
        <v>4.5999999999999999E-2</v>
      </c>
      <c r="V53" s="40">
        <v>5.5999999999999994E-2</v>
      </c>
      <c r="W53" s="40">
        <v>5.2000000000000005E-2</v>
      </c>
      <c r="X53" s="40">
        <v>5.2999999999999999E-2</v>
      </c>
      <c r="Y53" s="40">
        <v>6.5000000000000002E-2</v>
      </c>
      <c r="Z53" s="40">
        <v>9.3000000000000013E-2</v>
      </c>
      <c r="AA53" s="40">
        <v>0.113</v>
      </c>
      <c r="AB53" s="40">
        <v>8.3000000000000004E-2</v>
      </c>
      <c r="AC53" s="40">
        <v>0.05</v>
      </c>
      <c r="AD53" s="40">
        <v>0.04</v>
      </c>
      <c r="AE53" s="40">
        <v>3.3000000000000002E-2</v>
      </c>
      <c r="AF53" s="40">
        <v>0.02</v>
      </c>
      <c r="AG53" s="40">
        <v>1.3000000000000001E-2</v>
      </c>
    </row>
    <row r="65" spans="10:41" x14ac:dyDescent="0.2">
      <c r="J65" s="35"/>
      <c r="AO65" s="36"/>
    </row>
  </sheetData>
  <hyperlinks>
    <hyperlink ref="A6" location="Aarau!A1" display="Aarau" xr:uid="{2094CE08-6C54-4BD5-A4E7-72E0AAAC7393}"/>
    <hyperlink ref="A7" location="Baden!A1" display="Baden" xr:uid="{250009C1-648A-4A8E-A7E0-A70BF2AD661B}"/>
    <hyperlink ref="A8" location="Bellinzona!A1" display="Bellinzona" xr:uid="{84FFFF34-786A-48D8-BC03-9DE9E65D6864}"/>
    <hyperlink ref="A10" location="Bern!A1" display="Bern" xr:uid="{F65C976B-9C7D-48F5-8F7B-F8FA7D02762A}"/>
    <hyperlink ref="A11" location="'Basel SBB'!A1" display="Basel SBB" xr:uid="{7E2880A9-8056-45A2-A5FD-7326878592C1}"/>
    <hyperlink ref="A12" location="Chur!A1" display="Chur" xr:uid="{ECA6016F-1E82-4F57-A5D2-A85322476AB5}"/>
    <hyperlink ref="A13" location="'Fribourg Freiburg'!A1" display="Fribourg/Freiburg" xr:uid="{E0BE39D8-EB92-45AD-B34C-459C5468DE4B}"/>
    <hyperlink ref="A14" location="Genève!A1" display="Genève" xr:uid="{1F54413F-7229-469D-B513-79CAA39F5908}"/>
    <hyperlink ref="A15" location="'Genève-Aéroport'!A1" display="Genève-Aéroport" xr:uid="{6D132283-13A7-4065-B5E9-E2D9BC6CC9DC}"/>
    <hyperlink ref="A17" location="Lugano!A1" display="Lugano" xr:uid="{E8C78B24-158C-42B7-8857-D2E7B45C7F80}"/>
    <hyperlink ref="A18" location="Lausanne!A1" display="Lausanne" xr:uid="{3FBE07E8-0233-4DDF-82D6-3A9087336ABA}"/>
    <hyperlink ref="A19" location="Luzern!A1" display="Luzern" xr:uid="{4416144E-A24F-4F3C-80A4-290902F21447}"/>
    <hyperlink ref="A20" location="Neuchâtel!A1" display="Neuchâtel" xr:uid="{550695F3-CEDD-4789-9AD2-5B0559532BDF}"/>
    <hyperlink ref="A21" location="Olten!A1" display="Olten" xr:uid="{F6FCC473-B293-4CA0-AA9A-96EA2242B4CF}"/>
    <hyperlink ref="A23" location="'St. Gallen'!A1" display="St. Gallen" xr:uid="{98BC41D2-6A15-48C6-8759-9F230BD82FD2}"/>
    <hyperlink ref="A24" location="Thun!A1" display="Thun" xr:uid="{1C61DA98-ABE1-4F81-A701-DB1F173A3A26}"/>
    <hyperlink ref="A25" location="Uster!A1" display="Uster" xr:uid="{7ADF6E23-A354-4F2D-BA40-499382E99B74}"/>
    <hyperlink ref="A26" location="Winterthur!A1" display="Winterthur" xr:uid="{9E35F91E-16DE-43F7-984D-4DBD7126D40A}"/>
    <hyperlink ref="A27" location="'Zürich Altstetten'!A1" display="Zürich Altstetten" xr:uid="{C2411060-910C-48ED-B55C-D38F28E14A40}"/>
    <hyperlink ref="A28" location="'Zürich Enge'!A1" display="Zürich Enge" xr:uid="{9409BA8C-9BC1-4982-9325-B3C1ED5404A9}"/>
    <hyperlink ref="A29" location="Zug!A1" display="Zug" xr:uid="{E91B2821-FF6E-4257-9C3B-65B67B0FB9EF}"/>
    <hyperlink ref="A30" location="'Zürich Hardbrücke'!A1" display="Zürich Hardbrücke" xr:uid="{EEF8492B-1368-4E64-B2A3-F6946665FA85}"/>
    <hyperlink ref="A31" location="'Zürich Oerlikon'!A1" display="Zürich Oerlikon" xr:uid="{3F14A574-0675-4286-9528-C34A685DF2B1}"/>
    <hyperlink ref="A32" location="'Zürich Stadelhofen'!A1" display="Zürich Stadelhofen" xr:uid="{9204F96A-3459-4ACF-853A-355157E53729}"/>
    <hyperlink ref="A9" location="'Biel Bienne'!A1" display="Biel/Bienne" xr:uid="{7560C2E1-2D34-4D41-85F1-7B978658E448}"/>
    <hyperlink ref="A16" location="'Genève-Eaux-Vives'!A1" display="Genève-Eaux-Vives" xr:uid="{3D537F35-3771-4B1D-8863-98C8B1B8850D}"/>
    <hyperlink ref="A33" location="'Zürich HB'!A1" display="Zürich HB" xr:uid="{8E713EFB-2DAA-409D-B13C-3F59A07D5ECB}"/>
    <hyperlink ref="A22" location="Renens!A1" display="Renens" xr:uid="{CD5060E8-32A0-46A9-94E2-24424FCABE68}"/>
  </hyperlinks>
  <pageMargins left="0.7" right="0.7" top="0.78740157499999996" bottom="0.78740157499999996"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75B4E-2EB8-41AF-AF7F-92AD102CCCFF}">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140</v>
      </c>
      <c r="E2" s="38"/>
      <c r="F2" s="38"/>
    </row>
    <row r="3" spans="1:6" x14ac:dyDescent="0.2">
      <c r="E3" s="38"/>
      <c r="F3" s="38"/>
    </row>
    <row r="5" spans="1:6" x14ac:dyDescent="0.2">
      <c r="A5" s="47" t="s">
        <v>217</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123000</v>
      </c>
      <c r="J20" s="38" t="str">
        <f>_xlfn.XLOOKUP($B$2,tlData[Bahnhof_Gare_Stazione],tlData[Einheit],"Fehler",,1)</f>
        <v>PB/Tag</v>
      </c>
    </row>
    <row r="21" spans="1:16" x14ac:dyDescent="0.2">
      <c r="A21" s="33" t="s">
        <v>136</v>
      </c>
      <c r="H21" s="34">
        <v>2025</v>
      </c>
      <c r="I21" s="38">
        <f>_xlfn.XLOOKUP($B$2,tlData[Bahnhof_Gare_Stazione],tlData[2025],"Fehler",,1)</f>
        <v>119200</v>
      </c>
      <c r="J21" s="38" t="str">
        <f>_xlfn.XLOOKUP($B$2,tlData[Bahnhof_Gare_Stazione],tlData[Einheit],"Fehler",,1)</f>
        <v>PB/Tag</v>
      </c>
    </row>
    <row r="22" spans="1:16" x14ac:dyDescent="0.2">
      <c r="A22" s="33" t="s">
        <v>245</v>
      </c>
    </row>
    <row r="23" spans="1:16" x14ac:dyDescent="0.2">
      <c r="A23" s="33" t="s">
        <v>137</v>
      </c>
      <c r="H23" s="34" t="s">
        <v>149</v>
      </c>
    </row>
    <row r="24" spans="1:16" ht="15" x14ac:dyDescent="0.25">
      <c r="A24" s="33" t="s">
        <v>138</v>
      </c>
      <c r="H24" s="41" t="s">
        <v>150</v>
      </c>
      <c r="I24" s="42" t="s">
        <v>148</v>
      </c>
      <c r="J24" s="41" t="s">
        <v>151</v>
      </c>
      <c r="K24" s="41" t="s">
        <v>152</v>
      </c>
      <c r="L24" s="41" t="s">
        <v>153</v>
      </c>
      <c r="M24" s="41" t="s">
        <v>154</v>
      </c>
      <c r="N24" s="41" t="s">
        <v>155</v>
      </c>
      <c r="O24" s="41" t="s">
        <v>156</v>
      </c>
      <c r="P24" s="42" t="s">
        <v>157</v>
      </c>
    </row>
    <row r="25" spans="1:16" x14ac:dyDescent="0.2">
      <c r="A25" s="33" t="s">
        <v>139</v>
      </c>
      <c r="H25" s="39" cm="1">
        <f t="array" ref="H25:P26">_xlfn._xlws.FILTER(tlWochengang[[Jahr_Annee_Anno_Year]:[So_Dim_Dom_Su]],tlWochengang[Bahnhof_Gare_Stazione_Station]=Winterthur!B2)</f>
        <v>2024</v>
      </c>
      <c r="I25" s="39" t="str">
        <v>Winterthur</v>
      </c>
      <c r="J25" s="40">
        <v>0.14674498503990901</v>
      </c>
      <c r="K25" s="40">
        <v>0.16118639230144499</v>
      </c>
      <c r="L25" s="40">
        <v>0.157336288891118</v>
      </c>
      <c r="M25" s="40">
        <v>0.15858449157296101</v>
      </c>
      <c r="N25" s="40">
        <v>0.159738079279134</v>
      </c>
      <c r="O25" s="40">
        <v>0.12804041926891199</v>
      </c>
      <c r="P25" s="40">
        <v>8.8369343646521104E-2</v>
      </c>
    </row>
    <row r="26" spans="1:16" x14ac:dyDescent="0.2">
      <c r="A26" s="33" t="s">
        <v>140</v>
      </c>
      <c r="H26" s="39">
        <v>2025</v>
      </c>
      <c r="I26" s="39" t="str">
        <v>Winterthur</v>
      </c>
      <c r="J26" s="40">
        <v>0.14499999999999999</v>
      </c>
      <c r="K26" s="40">
        <v>0.159</v>
      </c>
      <c r="L26" s="40">
        <v>0.157</v>
      </c>
      <c r="M26" s="40">
        <v>0.16399999999999998</v>
      </c>
      <c r="N26" s="40">
        <v>0.161</v>
      </c>
      <c r="O26" s="40">
        <v>0.128</v>
      </c>
      <c r="P26" s="40">
        <v>8.5999999999999993E-2</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134700</v>
      </c>
      <c r="J47" s="38" t="str">
        <f>_xlfn.XLOOKUP($B$2,tlData[Bahnhof_Gare_Stazione],tlData[Einheit],"Fehler",,-1)</f>
        <v>PB/Werktag</v>
      </c>
    </row>
    <row r="48" spans="1:10" x14ac:dyDescent="0.2">
      <c r="H48" s="34">
        <v>2025</v>
      </c>
      <c r="I48" s="38">
        <f>_xlfn.XLOOKUP($B$2,tlData[Bahnhof_Gare_Stazione],tlData[2025],"Fehler",,-1)</f>
        <v>132300</v>
      </c>
      <c r="J48" s="38" t="str">
        <f>_xlfn.XLOOKUP($B$2,tlData[Bahnhof_Gare_Stazione],tlData[Einheit],"Fehler",,-1)</f>
        <v>PB/Werktag</v>
      </c>
    </row>
    <row r="50" spans="8:33" x14ac:dyDescent="0.2">
      <c r="H50" s="34" t="s">
        <v>232</v>
      </c>
    </row>
    <row r="51" spans="8:33" ht="15" x14ac:dyDescent="0.25">
      <c r="H51" s="41" t="s">
        <v>150</v>
      </c>
      <c r="I51" s="42" t="s">
        <v>148</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_xlfn._xlws.FILTER(tlTagesgang[[Jahr_Annee_Anno_Year]:[23]],tlTagesgang[Bahnhof_Gare_Stazione_Station]=Winterthur!B2)</f>
        <v>2024</v>
      </c>
      <c r="I52" s="39" t="str">
        <v>Winterthur</v>
      </c>
      <c r="J52" s="40">
        <v>5.9766643631328498E-3</v>
      </c>
      <c r="K52" s="40">
        <v>1.7044462643560601E-3</v>
      </c>
      <c r="L52" s="40">
        <v>1.05282197991374E-3</v>
      </c>
      <c r="M52" s="40">
        <v>8.9356861086785702E-4</v>
      </c>
      <c r="N52" s="40">
        <v>1.15374314030324E-3</v>
      </c>
      <c r="O52" s="40">
        <v>9.6426671484236507E-3</v>
      </c>
      <c r="P52" s="40">
        <v>3.4355583640282399E-2</v>
      </c>
      <c r="Q52" s="40">
        <v>7.2590669946415595E-2</v>
      </c>
      <c r="R52" s="40">
        <v>5.6577934650784104E-2</v>
      </c>
      <c r="S52" s="40">
        <v>4.5999043325132202E-2</v>
      </c>
      <c r="T52" s="40">
        <v>4.4048589242084102E-2</v>
      </c>
      <c r="U52" s="40">
        <v>5.1842744892134703E-2</v>
      </c>
      <c r="V52" s="40">
        <v>6.3226185481679506E-2</v>
      </c>
      <c r="W52" s="40">
        <v>5.9384231260761304E-2</v>
      </c>
      <c r="X52" s="40">
        <v>5.6789591526654901E-2</v>
      </c>
      <c r="Y52" s="40">
        <v>6.5575416928739708E-2</v>
      </c>
      <c r="Z52" s="40">
        <v>9.047842936209341E-2</v>
      </c>
      <c r="AA52" s="40">
        <v>0.10627861958682301</v>
      </c>
      <c r="AB52" s="40">
        <v>7.8161495795040503E-2</v>
      </c>
      <c r="AC52" s="40">
        <v>4.9060096474856103E-2</v>
      </c>
      <c r="AD52" s="40">
        <v>3.7613127735723999E-2</v>
      </c>
      <c r="AE52" s="40">
        <v>3.0619258013417697E-2</v>
      </c>
      <c r="AF52" s="40">
        <v>2.33094129088578E-2</v>
      </c>
      <c r="AG52" s="40">
        <v>1.36656577215213E-2</v>
      </c>
    </row>
    <row r="53" spans="8:33" x14ac:dyDescent="0.2">
      <c r="H53" s="39">
        <v>2025</v>
      </c>
      <c r="I53" s="39" t="str">
        <v>Winterthur</v>
      </c>
      <c r="J53" s="40">
        <v>3.0000000000000001E-3</v>
      </c>
      <c r="K53" s="40">
        <v>0</v>
      </c>
      <c r="L53" s="40">
        <v>0</v>
      </c>
      <c r="M53" s="40">
        <v>0</v>
      </c>
      <c r="N53" s="40">
        <v>1E-3</v>
      </c>
      <c r="O53" s="40">
        <v>1.1000000000000001E-2</v>
      </c>
      <c r="P53" s="40">
        <v>4.0999999999999995E-2</v>
      </c>
      <c r="Q53" s="40">
        <v>0.09</v>
      </c>
      <c r="R53" s="40">
        <v>6.4000000000000001E-2</v>
      </c>
      <c r="S53" s="40">
        <v>4.5999999999999999E-2</v>
      </c>
      <c r="T53" s="40">
        <v>4.0999999999999995E-2</v>
      </c>
      <c r="U53" s="40">
        <v>4.9000000000000002E-2</v>
      </c>
      <c r="V53" s="40">
        <v>6.2E-2</v>
      </c>
      <c r="W53" s="40">
        <v>5.2999999999999999E-2</v>
      </c>
      <c r="X53" s="40">
        <v>0.05</v>
      </c>
      <c r="Y53" s="40">
        <v>6.0999999999999999E-2</v>
      </c>
      <c r="Z53" s="40">
        <v>9.1999999999999998E-2</v>
      </c>
      <c r="AA53" s="40">
        <v>0.113</v>
      </c>
      <c r="AB53" s="40">
        <v>0.08</v>
      </c>
      <c r="AC53" s="40">
        <v>4.5999999999999999E-2</v>
      </c>
      <c r="AD53" s="40">
        <v>3.5000000000000003E-2</v>
      </c>
      <c r="AE53" s="40">
        <v>2.8999999999999998E-2</v>
      </c>
      <c r="AF53" s="40">
        <v>2.2000000000000002E-2</v>
      </c>
      <c r="AG53" s="40">
        <v>1.3000000000000001E-2</v>
      </c>
    </row>
    <row r="65" spans="10:41" x14ac:dyDescent="0.2">
      <c r="J65" s="35"/>
      <c r="AO65" s="36"/>
    </row>
  </sheetData>
  <hyperlinks>
    <hyperlink ref="A6" location="Aarau!A1" display="Aarau" xr:uid="{1361B387-BF52-4BC8-BBC8-B51BBBBA5722}"/>
    <hyperlink ref="A7" location="Baden!A1" display="Baden" xr:uid="{407B68FD-424E-4234-851A-8B46991A9F2E}"/>
    <hyperlink ref="A8" location="Bellinzona!A1" display="Bellinzona" xr:uid="{66703515-9BF8-467C-916E-3E2AB00B660F}"/>
    <hyperlink ref="A10" location="Bern!A1" display="Bern" xr:uid="{20B72A88-2575-4532-9473-E95E2C712315}"/>
    <hyperlink ref="A11" location="'Basel SBB'!A1" display="Basel SBB" xr:uid="{87FB3AB1-E0F8-42F2-9E27-7C747D3EDEE2}"/>
    <hyperlink ref="A12" location="Chur!A1" display="Chur" xr:uid="{60A5CB91-7A83-4D13-BFDA-3992AFFC4DE3}"/>
    <hyperlink ref="A13" location="'Fribourg Freiburg'!A1" display="Fribourg/Freiburg" xr:uid="{06122C18-D269-4FD5-9E84-2D655C1A6A29}"/>
    <hyperlink ref="A14" location="Genève!A1" display="Genève" xr:uid="{0A813495-AA5C-40E5-9782-547659C11711}"/>
    <hyperlink ref="A15" location="'Genève-Aéroport'!A1" display="Genève-Aéroport" xr:uid="{978483C6-CB8F-43D8-87EF-FE97069EEF43}"/>
    <hyperlink ref="A17" location="Lugano!A1" display="Lugano" xr:uid="{AADFDEC4-7A40-4119-940E-697668683298}"/>
    <hyperlink ref="A18" location="Lausanne!A1" display="Lausanne" xr:uid="{D787D073-6D9E-42CB-B702-8E3C2C5F6DE1}"/>
    <hyperlink ref="A19" location="Luzern!A1" display="Luzern" xr:uid="{7AE372F3-DBB0-4CF6-A1A9-76C2E255095C}"/>
    <hyperlink ref="A20" location="Neuchâtel!A1" display="Neuchâtel" xr:uid="{61ABFE67-BAFA-4A4F-9B93-281105B53BAE}"/>
    <hyperlink ref="A21" location="Olten!A1" display="Olten" xr:uid="{AE7F2EEF-0A1B-4EB5-8A8A-E90CE10B5958}"/>
    <hyperlink ref="A23" location="'St. Gallen'!A1" display="St. Gallen" xr:uid="{04F3FE09-CCF6-40FB-B610-B1532AA542AD}"/>
    <hyperlink ref="A24" location="Thun!A1" display="Thun" xr:uid="{1D3B502B-DDE4-4577-93E2-D8FD91442833}"/>
    <hyperlink ref="A25" location="Uster!A1" display="Uster" xr:uid="{4BC41CC0-8314-4C2E-8450-A66B620427B7}"/>
    <hyperlink ref="A26" location="Winterthur!A1" display="Winterthur" xr:uid="{CD816BAB-5027-492D-8C79-573F081BE403}"/>
    <hyperlink ref="A27" location="'Zürich Altstetten'!A1" display="Zürich Altstetten" xr:uid="{138A709D-6C06-4DC6-9E25-95E59A8B6E0E}"/>
    <hyperlink ref="A28" location="'Zürich Enge'!A1" display="Zürich Enge" xr:uid="{93FEC593-12CC-4B46-8438-DDFF38AF9569}"/>
    <hyperlink ref="A29" location="Zug!A1" display="Zug" xr:uid="{DD3FEB42-B4FB-4890-ADA7-A4EE56F73F69}"/>
    <hyperlink ref="A30" location="'Zürich Hardbrücke'!A1" display="Zürich Hardbrücke" xr:uid="{0334B74F-CCF3-485A-9E13-56A755C5B3D2}"/>
    <hyperlink ref="A31" location="'Zürich Oerlikon'!A1" display="Zürich Oerlikon" xr:uid="{A3E15E3C-91F0-48D2-9485-5ED5E0186288}"/>
    <hyperlink ref="A32" location="'Zürich Stadelhofen'!A1" display="Zürich Stadelhofen" xr:uid="{39F6AA81-E81E-4E18-BCDA-3D4D1D97141C}"/>
    <hyperlink ref="A9" location="'Biel Bienne'!A1" display="Biel/Bienne" xr:uid="{21EF006E-008C-4240-9261-3764913BDB66}"/>
    <hyperlink ref="A16" location="'Genève-Eaux-Vives'!A1" display="Genève-Eaux-Vives" xr:uid="{7BDCFE51-1A2F-4196-8048-64755C7AC1E9}"/>
    <hyperlink ref="A33" location="'Zürich HB'!A1" display="Zürich HB" xr:uid="{C1B16E1B-8910-404C-A75C-E34900584531}"/>
    <hyperlink ref="A22" location="Renens!A1" display="Renens" xr:uid="{834696E1-5C80-44EC-ACCC-8BFAD8ADED81}"/>
  </hyperlinks>
  <pageMargins left="0.7" right="0.7" top="0.78740157499999996" bottom="0.78740157499999996"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D11D6-B918-4436-BE78-0C1745DD1E38}">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141</v>
      </c>
      <c r="E2" s="38"/>
      <c r="F2" s="38"/>
    </row>
    <row r="3" spans="1:6" x14ac:dyDescent="0.2">
      <c r="E3" s="38"/>
      <c r="F3" s="38"/>
    </row>
    <row r="5" spans="1:6" x14ac:dyDescent="0.2">
      <c r="A5" s="47" t="s">
        <v>217</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59500</v>
      </c>
      <c r="J20" s="38" t="str">
        <f>_xlfn.XLOOKUP($B$2,tlData[Bahnhof_Gare_Stazione],tlData[Einheit],"Fehler",,1)</f>
        <v>PB/Tag</v>
      </c>
    </row>
    <row r="21" spans="1:16" x14ac:dyDescent="0.2">
      <c r="A21" s="33" t="s">
        <v>136</v>
      </c>
      <c r="H21" s="34">
        <v>2025</v>
      </c>
      <c r="I21" s="38">
        <f>_xlfn.XLOOKUP($B$2,tlData[Bahnhof_Gare_Stazione],tlData[2025],"Fehler",,1)</f>
        <v>61100</v>
      </c>
      <c r="J21" s="38" t="str">
        <f>_xlfn.XLOOKUP($B$2,tlData[Bahnhof_Gare_Stazione],tlData[Einheit],"Fehler",,1)</f>
        <v>PB/Tag</v>
      </c>
    </row>
    <row r="22" spans="1:16" x14ac:dyDescent="0.2">
      <c r="A22" s="33" t="s">
        <v>245</v>
      </c>
    </row>
    <row r="23" spans="1:16" x14ac:dyDescent="0.2">
      <c r="A23" s="33" t="s">
        <v>137</v>
      </c>
      <c r="H23" s="34" t="s">
        <v>149</v>
      </c>
    </row>
    <row r="24" spans="1:16" ht="15" x14ac:dyDescent="0.25">
      <c r="A24" s="33" t="s">
        <v>138</v>
      </c>
      <c r="H24" s="41" t="s">
        <v>150</v>
      </c>
      <c r="I24" s="42" t="s">
        <v>148</v>
      </c>
      <c r="J24" s="41" t="s">
        <v>151</v>
      </c>
      <c r="K24" s="41" t="s">
        <v>152</v>
      </c>
      <c r="L24" s="41" t="s">
        <v>153</v>
      </c>
      <c r="M24" s="41" t="s">
        <v>154</v>
      </c>
      <c r="N24" s="41" t="s">
        <v>155</v>
      </c>
      <c r="O24" s="41" t="s">
        <v>156</v>
      </c>
      <c r="P24" s="42" t="s">
        <v>157</v>
      </c>
    </row>
    <row r="25" spans="1:16" x14ac:dyDescent="0.2">
      <c r="A25" s="33" t="s">
        <v>139</v>
      </c>
      <c r="H25" s="39" cm="1">
        <f t="array" ref="H25:P26">_xlfn._xlws.FILTER(tlWochengang[[Jahr_Annee_Anno_Year]:[So_Dim_Dom_Su]],tlWochengang[Bahnhof_Gare_Stazione_Station]='Zürich Altstetten'!B2)</f>
        <v>2024</v>
      </c>
      <c r="I25" s="39" t="str">
        <v>Zürich Altstetten</v>
      </c>
      <c r="J25" s="40">
        <v>0.14560262446163999</v>
      </c>
      <c r="K25" s="40">
        <v>0.154139980015471</v>
      </c>
      <c r="L25" s="40">
        <v>0.15585727762481899</v>
      </c>
      <c r="M25" s="40">
        <v>0.15393792450511198</v>
      </c>
      <c r="N25" s="40">
        <v>0.15851078069938299</v>
      </c>
      <c r="O25" s="40">
        <v>0.13195917333759299</v>
      </c>
      <c r="P25" s="40">
        <v>9.9992239355983004E-2</v>
      </c>
    </row>
    <row r="26" spans="1:16" x14ac:dyDescent="0.2">
      <c r="A26" s="33" t="s">
        <v>140</v>
      </c>
      <c r="H26" s="39">
        <v>2025</v>
      </c>
      <c r="I26" s="39" t="str">
        <v>Zürich Altstetten</v>
      </c>
      <c r="J26" s="40">
        <v>0.157</v>
      </c>
      <c r="K26" s="40">
        <v>0.18100000000000002</v>
      </c>
      <c r="L26" s="40">
        <v>0.17100000000000001</v>
      </c>
      <c r="M26" s="40">
        <v>0.17600000000000002</v>
      </c>
      <c r="N26" s="40">
        <v>0.155</v>
      </c>
      <c r="O26" s="40">
        <v>9.3000000000000013E-2</v>
      </c>
      <c r="P26" s="40">
        <v>6.7000000000000004E-2</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69700</v>
      </c>
      <c r="J47" s="38" t="str">
        <f>_xlfn.XLOOKUP($B$2,tlData[Bahnhof_Gare_Stazione],tlData[Einheit],"Fehler",,-1)</f>
        <v>PB/Werktag</v>
      </c>
    </row>
    <row r="48" spans="1:10" x14ac:dyDescent="0.2">
      <c r="H48" s="34">
        <v>2025</v>
      </c>
      <c r="I48" s="38">
        <f>_xlfn.XLOOKUP($B$2,tlData[Bahnhof_Gare_Stazione],tlData[2025],"Fehler",,-1)</f>
        <v>73000</v>
      </c>
      <c r="J48" s="38" t="str">
        <f>_xlfn.XLOOKUP($B$2,tlData[Bahnhof_Gare_Stazione],tlData[Einheit],"Fehler",,-1)</f>
        <v>PB/Werktag</v>
      </c>
    </row>
    <row r="50" spans="8:33" x14ac:dyDescent="0.2">
      <c r="H50" s="34" t="s">
        <v>232</v>
      </c>
    </row>
    <row r="51" spans="8:33" ht="15" x14ac:dyDescent="0.25">
      <c r="H51" s="41" t="s">
        <v>150</v>
      </c>
      <c r="I51" s="42" t="s">
        <v>148</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_xlfn._xlws.FILTER(tlTagesgang[[Jahr_Annee_Anno_Year]:[23]],tlTagesgang[Bahnhof_Gare_Stazione_Station]='Zürich Altstetten'!B2)</f>
        <v>2024</v>
      </c>
      <c r="I52" s="39" t="str">
        <v>Zürich Altstetten</v>
      </c>
      <c r="J52" s="40">
        <v>6.4498076545945705E-3</v>
      </c>
      <c r="K52" s="40">
        <v>1.6626268797590199E-3</v>
      </c>
      <c r="L52" s="40">
        <v>1.0777917909026099E-3</v>
      </c>
      <c r="M52" s="40">
        <v>8.5831218622853603E-4</v>
      </c>
      <c r="N52" s="40">
        <v>1.4594934548472799E-3</v>
      </c>
      <c r="O52" s="40">
        <v>1.0403930172609701E-2</v>
      </c>
      <c r="P52" s="40">
        <v>3.7861012382277098E-2</v>
      </c>
      <c r="Q52" s="40">
        <v>8.5394417476564011E-2</v>
      </c>
      <c r="R52" s="40">
        <v>8.4917669205574295E-2</v>
      </c>
      <c r="S52" s="40">
        <v>4.1481553450928799E-2</v>
      </c>
      <c r="T52" s="40">
        <v>3.3921077980965803E-2</v>
      </c>
      <c r="U52" s="40">
        <v>4.6600111695833994E-2</v>
      </c>
      <c r="V52" s="40">
        <v>7.3315279375726503E-2</v>
      </c>
      <c r="W52" s="40">
        <v>5.08818006363898E-2</v>
      </c>
      <c r="X52" s="40">
        <v>4.1942598369450197E-2</v>
      </c>
      <c r="Y52" s="40">
        <v>5.3036695474665697E-2</v>
      </c>
      <c r="Z52" s="40">
        <v>8.6347271191249408E-2</v>
      </c>
      <c r="AA52" s="40">
        <v>0.10987617355583901</v>
      </c>
      <c r="AB52" s="40">
        <v>7.8743450795175099E-2</v>
      </c>
      <c r="AC52" s="40">
        <v>4.9760939416787602E-2</v>
      </c>
      <c r="AD52" s="40">
        <v>3.3670191671355099E-2</v>
      </c>
      <c r="AE52" s="40">
        <v>2.6090890544924198E-2</v>
      </c>
      <c r="AF52" s="40">
        <v>2.8911616711103601E-2</v>
      </c>
      <c r="AG52" s="40">
        <v>1.5335287926247901E-2</v>
      </c>
    </row>
    <row r="53" spans="8:33" x14ac:dyDescent="0.2">
      <c r="H53" s="39">
        <v>2025</v>
      </c>
      <c r="I53" s="39" t="str">
        <v>Zürich Altstetten</v>
      </c>
      <c r="J53" s="40">
        <v>3.0000000000000001E-3</v>
      </c>
      <c r="K53" s="40">
        <v>0</v>
      </c>
      <c r="L53" s="40">
        <v>0</v>
      </c>
      <c r="M53" s="40">
        <v>0</v>
      </c>
      <c r="N53" s="40">
        <v>1E-3</v>
      </c>
      <c r="O53" s="40">
        <v>1.1000000000000001E-2</v>
      </c>
      <c r="P53" s="40">
        <v>4.2999999999999997E-2</v>
      </c>
      <c r="Q53" s="40">
        <v>9.9000000000000005E-2</v>
      </c>
      <c r="R53" s="40">
        <v>9.6999999999999989E-2</v>
      </c>
      <c r="S53" s="40">
        <v>4.2000000000000003E-2</v>
      </c>
      <c r="T53" s="40">
        <v>3.2000000000000001E-2</v>
      </c>
      <c r="U53" s="40">
        <v>4.4999999999999998E-2</v>
      </c>
      <c r="V53" s="40">
        <v>7.4999999999999997E-2</v>
      </c>
      <c r="W53" s="40">
        <v>4.7E-2</v>
      </c>
      <c r="X53" s="40">
        <v>3.7000000000000005E-2</v>
      </c>
      <c r="Y53" s="40">
        <v>5.0999999999999997E-2</v>
      </c>
      <c r="Z53" s="40">
        <v>8.900000000000001E-2</v>
      </c>
      <c r="AA53" s="40">
        <v>0.11599999999999999</v>
      </c>
      <c r="AB53" s="40">
        <v>7.6999999999999999E-2</v>
      </c>
      <c r="AC53" s="40">
        <v>4.7E-2</v>
      </c>
      <c r="AD53" s="40">
        <v>0.03</v>
      </c>
      <c r="AE53" s="40">
        <v>2.3E-2</v>
      </c>
      <c r="AF53" s="40">
        <v>2.5000000000000001E-2</v>
      </c>
      <c r="AG53" s="40">
        <v>1.2E-2</v>
      </c>
    </row>
    <row r="65" spans="10:41" x14ac:dyDescent="0.2">
      <c r="J65" s="35"/>
      <c r="AO65" s="36"/>
    </row>
  </sheetData>
  <hyperlinks>
    <hyperlink ref="A6" location="Aarau!A1" display="Aarau" xr:uid="{B66BFCDB-28DF-40D6-89A2-1ED4A644953C}"/>
    <hyperlink ref="A7" location="Baden!A1" display="Baden" xr:uid="{CE3F0E17-E4D1-47FF-8152-79ABF0851F7D}"/>
    <hyperlink ref="A8" location="Bellinzona!A1" display="Bellinzona" xr:uid="{3A584A78-819B-4293-8BB1-5F7564A08872}"/>
    <hyperlink ref="A10" location="Bern!A1" display="Bern" xr:uid="{9E64E460-81C0-45D4-B9F7-2BD37FCC0AC6}"/>
    <hyperlink ref="A11" location="'Basel SBB'!A1" display="Basel SBB" xr:uid="{C30B5999-057C-4421-9412-0DE7D2A18ABE}"/>
    <hyperlink ref="A12" location="Chur!A1" display="Chur" xr:uid="{9B93B037-AFAF-433F-9E53-F2889594AFFE}"/>
    <hyperlink ref="A13" location="'Fribourg Freiburg'!A1" display="Fribourg/Freiburg" xr:uid="{4FAA9028-A910-4A88-9D1D-E24F9104B739}"/>
    <hyperlink ref="A14" location="Genève!A1" display="Genève" xr:uid="{DEE28B93-5949-4670-AA6F-DCBD49426A38}"/>
    <hyperlink ref="A15" location="'Genève-Aéroport'!A1" display="Genève-Aéroport" xr:uid="{4CA80705-A2E3-4A0A-9AA7-A688A557CB54}"/>
    <hyperlink ref="A17" location="Lugano!A1" display="Lugano" xr:uid="{9F985361-FC68-4339-8FE5-5B27B94AABE6}"/>
    <hyperlink ref="A18" location="Lausanne!A1" display="Lausanne" xr:uid="{6BE9830F-DD08-4C9F-9E09-59E8E7FA2820}"/>
    <hyperlink ref="A19" location="Luzern!A1" display="Luzern" xr:uid="{855C38F2-47F6-48FC-8AFB-CD8AB2679E4C}"/>
    <hyperlink ref="A20" location="Neuchâtel!A1" display="Neuchâtel" xr:uid="{DF254F0F-E019-455B-AE60-BBFCDA80F22B}"/>
    <hyperlink ref="A21" location="Olten!A1" display="Olten" xr:uid="{B062745A-A31B-4343-B228-73D02A1AEC69}"/>
    <hyperlink ref="A23" location="'St. Gallen'!A1" display="St. Gallen" xr:uid="{FA2482D1-A610-4F1E-9671-D5211E291644}"/>
    <hyperlink ref="A24" location="Thun!A1" display="Thun" xr:uid="{C85CE0A0-22CB-469B-91E9-99ECEF698FEC}"/>
    <hyperlink ref="A25" location="Uster!A1" display="Uster" xr:uid="{AE2DC95F-85E4-42C1-AA40-BBEF0236D937}"/>
    <hyperlink ref="A26" location="Winterthur!A1" display="Winterthur" xr:uid="{7A9CE35E-2382-437F-97F0-831C4739C9F2}"/>
    <hyperlink ref="A27" location="'Zürich Altstetten'!A1" display="Zürich Altstetten" xr:uid="{2AEA086B-AF56-48BC-8E52-8D7DEB51A878}"/>
    <hyperlink ref="A28" location="'Zürich Enge'!A1" display="Zürich Enge" xr:uid="{9A6B9390-A754-4384-8885-5FF8602774C9}"/>
    <hyperlink ref="A29" location="Zug!A1" display="Zug" xr:uid="{9DF3144C-87D7-4826-81A9-D6D44CC8432F}"/>
    <hyperlink ref="A30" location="'Zürich Hardbrücke'!A1" display="Zürich Hardbrücke" xr:uid="{68B2FA25-3559-4587-8A81-628D01F21110}"/>
    <hyperlink ref="A31" location="'Zürich Oerlikon'!A1" display="Zürich Oerlikon" xr:uid="{4C945B2E-93DE-46DE-9D43-D633B8645FC0}"/>
    <hyperlink ref="A32" location="'Zürich Stadelhofen'!A1" display="Zürich Stadelhofen" xr:uid="{F23AD415-FC64-4E38-A9AF-55FA7DEC519C}"/>
    <hyperlink ref="A9" location="'Biel Bienne'!A1" display="Biel/Bienne" xr:uid="{9EE07309-8508-46BE-AEDC-FE0164C97831}"/>
    <hyperlink ref="A16" location="'Genève-Eaux-Vives'!A1" display="Genève-Eaux-Vives" xr:uid="{E6B026D3-BA7E-4B1B-BCEF-0BAEE4565190}"/>
    <hyperlink ref="A33" location="'Zürich HB'!A1" display="Zürich HB" xr:uid="{69839A5B-06FA-41BB-9F65-32CEABFABFF5}"/>
    <hyperlink ref="A22" location="Renens!A1" display="Renens" xr:uid="{B4BDB99C-27E2-4DAE-93C5-0BEFFF677DA5}"/>
  </hyperlinks>
  <pageMargins left="0.7" right="0.7" top="0.78740157499999996" bottom="0.78740157499999996" header="0.3" footer="0.3"/>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D9679-ED4D-4754-9C1F-8AC2B9672281}">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142</v>
      </c>
      <c r="E2" s="38"/>
      <c r="F2" s="38"/>
    </row>
    <row r="3" spans="1:6" x14ac:dyDescent="0.2">
      <c r="E3" s="38"/>
      <c r="F3" s="38"/>
    </row>
    <row r="5" spans="1:6" x14ac:dyDescent="0.2">
      <c r="A5" s="47" t="s">
        <v>217</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21200</v>
      </c>
      <c r="J20" s="38" t="str">
        <f>_xlfn.XLOOKUP($B$2,tlData[Bahnhof_Gare_Stazione],tlData[Einheit],"Fehler",,1)</f>
        <v>PB/Tag</v>
      </c>
    </row>
    <row r="21" spans="1:16" x14ac:dyDescent="0.2">
      <c r="A21" s="33" t="s">
        <v>136</v>
      </c>
      <c r="H21" s="34">
        <v>2025</v>
      </c>
      <c r="I21" s="38">
        <f>_xlfn.XLOOKUP($B$2,tlData[Bahnhof_Gare_Stazione],tlData[2025],"Fehler",,1)</f>
        <v>22000</v>
      </c>
      <c r="J21" s="38" t="str">
        <f>_xlfn.XLOOKUP($B$2,tlData[Bahnhof_Gare_Stazione],tlData[Einheit],"Fehler",,1)</f>
        <v>PB/Tag</v>
      </c>
    </row>
    <row r="22" spans="1:16" x14ac:dyDescent="0.2">
      <c r="A22" s="33" t="s">
        <v>245</v>
      </c>
    </row>
    <row r="23" spans="1:16" x14ac:dyDescent="0.2">
      <c r="A23" s="33" t="s">
        <v>137</v>
      </c>
      <c r="H23" s="34" t="s">
        <v>149</v>
      </c>
    </row>
    <row r="24" spans="1:16" ht="15" x14ac:dyDescent="0.25">
      <c r="A24" s="33" t="s">
        <v>138</v>
      </c>
      <c r="H24" s="41" t="s">
        <v>150</v>
      </c>
      <c r="I24" s="42" t="s">
        <v>148</v>
      </c>
      <c r="J24" s="41" t="s">
        <v>151</v>
      </c>
      <c r="K24" s="41" t="s">
        <v>152</v>
      </c>
      <c r="L24" s="41" t="s">
        <v>153</v>
      </c>
      <c r="M24" s="41" t="s">
        <v>154</v>
      </c>
      <c r="N24" s="41" t="s">
        <v>155</v>
      </c>
      <c r="O24" s="41" t="s">
        <v>156</v>
      </c>
      <c r="P24" s="42" t="s">
        <v>157</v>
      </c>
    </row>
    <row r="25" spans="1:16" x14ac:dyDescent="0.2">
      <c r="A25" s="33" t="s">
        <v>139</v>
      </c>
      <c r="H25" s="39" cm="1">
        <f t="array" ref="H25:P26">_xlfn._xlws.FILTER(tlWochengang[[Jahr_Annee_Anno_Year]:[So_Dim_Dom_Su]],tlWochengang[Bahnhof_Gare_Stazione_Station]='Zürich Enge'!B2)</f>
        <v>2024</v>
      </c>
      <c r="I25" s="39" t="str">
        <v>Zürich Enge</v>
      </c>
      <c r="J25" s="40">
        <v>0.157781683820896</v>
      </c>
      <c r="K25" s="40">
        <v>0.18430198299822798</v>
      </c>
      <c r="L25" s="40">
        <v>0.17358389394378201</v>
      </c>
      <c r="M25" s="40">
        <v>0.170900870567229</v>
      </c>
      <c r="N25" s="40">
        <v>0.152264894067342</v>
      </c>
      <c r="O25" s="40">
        <v>9.3484949966685507E-2</v>
      </c>
      <c r="P25" s="40">
        <v>6.7681724635837201E-2</v>
      </c>
    </row>
    <row r="26" spans="1:16" x14ac:dyDescent="0.2">
      <c r="A26" s="33" t="s">
        <v>140</v>
      </c>
      <c r="H26" s="39">
        <v>2025</v>
      </c>
      <c r="I26" s="39" t="str">
        <v>Zürich Enge</v>
      </c>
      <c r="J26" s="40">
        <v>0.16</v>
      </c>
      <c r="K26" s="40">
        <v>0.17</v>
      </c>
      <c r="L26" s="40">
        <v>0.16399999999999998</v>
      </c>
      <c r="M26" s="40">
        <v>0.17300000000000001</v>
      </c>
      <c r="N26" s="40">
        <v>0.155</v>
      </c>
      <c r="O26" s="40">
        <v>9.9000000000000005E-2</v>
      </c>
      <c r="P26" s="40">
        <v>0.08</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24400</v>
      </c>
      <c r="J47" s="38" t="str">
        <f>_xlfn.XLOOKUP($B$2,tlData[Bahnhof_Gare_Stazione],tlData[Einheit],"Fehler",,-1)</f>
        <v>PB/Werktag</v>
      </c>
    </row>
    <row r="48" spans="1:10" x14ac:dyDescent="0.2">
      <c r="H48" s="34">
        <v>2025</v>
      </c>
      <c r="I48" s="38">
        <f>_xlfn.XLOOKUP($B$2,tlData[Bahnhof_Gare_Stazione],tlData[2025],"Fehler",,-1)</f>
        <v>25600</v>
      </c>
      <c r="J48" s="38" t="str">
        <f>_xlfn.XLOOKUP($B$2,tlData[Bahnhof_Gare_Stazione],tlData[Einheit],"Fehler",,-1)</f>
        <v>PB/Werktag</v>
      </c>
    </row>
    <row r="50" spans="8:33" x14ac:dyDescent="0.2">
      <c r="H50" s="34" t="s">
        <v>232</v>
      </c>
    </row>
    <row r="51" spans="8:33" ht="15" x14ac:dyDescent="0.25">
      <c r="H51" s="41" t="s">
        <v>150</v>
      </c>
      <c r="I51" s="42" t="s">
        <v>148</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_xlfn._xlws.FILTER(tlTagesgang[[Jahr_Annee_Anno_Year]:[23]],tlTagesgang[Bahnhof_Gare_Stazione_Station]='Zürich Enge'!B2)</f>
        <v>2024</v>
      </c>
      <c r="I52" s="39" t="str">
        <v>Zürich Enge</v>
      </c>
      <c r="J52" s="40">
        <v>4.3544605115305004E-3</v>
      </c>
      <c r="K52" s="40">
        <v>1.0973818058428401E-3</v>
      </c>
      <c r="L52" s="40">
        <v>5.6790024139305602E-4</v>
      </c>
      <c r="M52" s="40">
        <v>3.77998526166729E-4</v>
      </c>
      <c r="N52" s="40">
        <v>1.33060122393138E-3</v>
      </c>
      <c r="O52" s="40">
        <v>6.6950346051720296E-3</v>
      </c>
      <c r="P52" s="40">
        <v>2.16877298996834E-2</v>
      </c>
      <c r="Q52" s="40">
        <v>7.23526824229654E-2</v>
      </c>
      <c r="R52" s="40">
        <v>8.1273292934418498E-2</v>
      </c>
      <c r="S52" s="40">
        <v>5.6598446441528096E-2</v>
      </c>
      <c r="T52" s="40">
        <v>4.3581218887962396E-2</v>
      </c>
      <c r="U52" s="40">
        <v>5.3601273953013701E-2</v>
      </c>
      <c r="V52" s="40">
        <v>8.9027677433694302E-2</v>
      </c>
      <c r="W52" s="40">
        <v>6.27152670665303E-2</v>
      </c>
      <c r="X52" s="40">
        <v>5.4092465762254897E-2</v>
      </c>
      <c r="Y52" s="40">
        <v>6.0929829962545694E-2</v>
      </c>
      <c r="Z52" s="40">
        <v>7.7100998834031806E-2</v>
      </c>
      <c r="AA52" s="40">
        <v>0.10070076698118401</v>
      </c>
      <c r="AB52" s="40">
        <v>7.5478905567923402E-2</v>
      </c>
      <c r="AC52" s="40">
        <v>4.41964334059936E-2</v>
      </c>
      <c r="AD52" s="40">
        <v>3.3870060299273801E-2</v>
      </c>
      <c r="AE52" s="40">
        <v>2.6347992765943601E-2</v>
      </c>
      <c r="AF52" s="40">
        <v>1.93347793195098E-2</v>
      </c>
      <c r="AG52" s="40">
        <v>1.2686801147506598E-2</v>
      </c>
    </row>
    <row r="53" spans="8:33" x14ac:dyDescent="0.2">
      <c r="H53" s="39">
        <v>2025</v>
      </c>
      <c r="I53" s="39" t="str">
        <v>Zürich Enge</v>
      </c>
      <c r="J53" s="40">
        <v>2E-3</v>
      </c>
      <c r="K53" s="40">
        <v>0</v>
      </c>
      <c r="L53" s="40">
        <v>0</v>
      </c>
      <c r="M53" s="40">
        <v>0</v>
      </c>
      <c r="N53" s="40">
        <v>1E-3</v>
      </c>
      <c r="O53" s="40">
        <v>6.9999999999999993E-3</v>
      </c>
      <c r="P53" s="40">
        <v>2.5000000000000001E-2</v>
      </c>
      <c r="Q53" s="40">
        <v>8.4000000000000005E-2</v>
      </c>
      <c r="R53" s="40">
        <v>9.3000000000000013E-2</v>
      </c>
      <c r="S53" s="40">
        <v>0.06</v>
      </c>
      <c r="T53" s="40">
        <v>4.2000000000000003E-2</v>
      </c>
      <c r="U53" s="40">
        <v>5.2000000000000005E-2</v>
      </c>
      <c r="V53" s="40">
        <v>9.4E-2</v>
      </c>
      <c r="W53" s="40">
        <v>5.7999999999999996E-2</v>
      </c>
      <c r="X53" s="40">
        <v>4.7E-2</v>
      </c>
      <c r="Y53" s="40">
        <v>5.7000000000000002E-2</v>
      </c>
      <c r="Z53" s="40">
        <v>7.5999999999999998E-2</v>
      </c>
      <c r="AA53" s="40">
        <v>0.105</v>
      </c>
      <c r="AB53" s="40">
        <v>7.4999999999999997E-2</v>
      </c>
      <c r="AC53" s="40">
        <v>4.2999999999999997E-2</v>
      </c>
      <c r="AD53" s="40">
        <v>0.03</v>
      </c>
      <c r="AE53" s="40">
        <v>2.3E-2</v>
      </c>
      <c r="AF53" s="40">
        <v>1.7000000000000001E-2</v>
      </c>
      <c r="AG53" s="40">
        <v>9.0000000000000011E-3</v>
      </c>
    </row>
    <row r="65" spans="10:41" x14ac:dyDescent="0.2">
      <c r="J65" s="35"/>
      <c r="AO65" s="36"/>
    </row>
  </sheetData>
  <hyperlinks>
    <hyperlink ref="A6" location="Aarau!A1" display="Aarau" xr:uid="{51987086-CD19-413B-A051-37347A3FEDB5}"/>
    <hyperlink ref="A7" location="Baden!A1" display="Baden" xr:uid="{971CE594-C325-4538-8E2C-CD085A51B623}"/>
    <hyperlink ref="A8" location="Bellinzona!A1" display="Bellinzona" xr:uid="{6319E199-55F4-4CDD-A766-1236CC3714E8}"/>
    <hyperlink ref="A10" location="Bern!A1" display="Bern" xr:uid="{41B11D07-0E72-4CA7-A86C-4210BD17FB4B}"/>
    <hyperlink ref="A11" location="'Basel SBB'!A1" display="Basel SBB" xr:uid="{B7B15D1D-363B-4606-AAA6-F61129C809A3}"/>
    <hyperlink ref="A12" location="Chur!A1" display="Chur" xr:uid="{0AA3289B-3B54-4F0E-8D81-85CE2BD836BE}"/>
    <hyperlink ref="A13" location="'Fribourg Freiburg'!A1" display="Fribourg/Freiburg" xr:uid="{6A8754D7-AADE-42FA-B0F1-4FE99FC42317}"/>
    <hyperlink ref="A14" location="Genève!A1" display="Genève" xr:uid="{947145E9-43A0-49C6-80AA-4969E1230B03}"/>
    <hyperlink ref="A15" location="'Genève-Aéroport'!A1" display="Genève-Aéroport" xr:uid="{DB6C2650-4B0A-4F2B-8102-8DC7ACAE5754}"/>
    <hyperlink ref="A17" location="Lugano!A1" display="Lugano" xr:uid="{E576EE6B-8191-43BF-BA36-660101AA7F09}"/>
    <hyperlink ref="A18" location="Lausanne!A1" display="Lausanne" xr:uid="{4A8ECA0B-C97F-4F30-B0AD-03602AB7B2F2}"/>
    <hyperlink ref="A19" location="Luzern!A1" display="Luzern" xr:uid="{28E1DAF3-2ACD-4DAE-A317-A17EBA355228}"/>
    <hyperlink ref="A20" location="Neuchâtel!A1" display="Neuchâtel" xr:uid="{E5BE9CEE-6195-4B1A-8190-6D16283C469B}"/>
    <hyperlink ref="A21" location="Olten!A1" display="Olten" xr:uid="{BAAFC229-C120-4D30-AA9C-65A7567E7C14}"/>
    <hyperlink ref="A23" location="'St. Gallen'!A1" display="St. Gallen" xr:uid="{236644EE-956B-42DA-B523-68134A7BC19F}"/>
    <hyperlink ref="A24" location="Thun!A1" display="Thun" xr:uid="{14F94F66-E220-477E-86F7-D078AB3EA5E2}"/>
    <hyperlink ref="A25" location="Uster!A1" display="Uster" xr:uid="{2FA00654-4AA5-4FF2-B9DE-072D089BF780}"/>
    <hyperlink ref="A26" location="Winterthur!A1" display="Winterthur" xr:uid="{CE664629-227E-4CA1-A291-237E00FCF9DA}"/>
    <hyperlink ref="A27" location="'Zürich Altstetten'!A1" display="Zürich Altstetten" xr:uid="{08A294FB-7520-4101-BB28-AECB57C324D7}"/>
    <hyperlink ref="A28" location="'Zürich Enge'!A1" display="Zürich Enge" xr:uid="{B0FAEB8D-B2F3-4219-9BB6-97946DBBBE6B}"/>
    <hyperlink ref="A29" location="Zug!A1" display="Zug" xr:uid="{730BE124-5FC1-44FE-9C79-5EFAB32A50D8}"/>
    <hyperlink ref="A30" location="'Zürich Hardbrücke'!A1" display="Zürich Hardbrücke" xr:uid="{2AD2F8E1-ED46-4C0F-8C63-35C3ED3DA112}"/>
    <hyperlink ref="A31" location="'Zürich Oerlikon'!A1" display="Zürich Oerlikon" xr:uid="{2621B178-1878-4661-8DB6-F570F8F8C66D}"/>
    <hyperlink ref="A32" location="'Zürich Stadelhofen'!A1" display="Zürich Stadelhofen" xr:uid="{68637996-6577-4728-BE95-C9EA51AA2740}"/>
    <hyperlink ref="A9" location="'Biel Bienne'!A1" display="Biel/Bienne" xr:uid="{E6BE6788-A424-4D61-B46A-819A7D7A0AED}"/>
    <hyperlink ref="A16" location="'Genève-Eaux-Vives'!A1" display="Genève-Eaux-Vives" xr:uid="{671C1A66-7D01-4DFE-A23F-060EC8BE73B9}"/>
    <hyperlink ref="A33" location="'Zürich HB'!A1" display="Zürich HB" xr:uid="{C0B82C73-C564-47B1-9681-0FB30C899366}"/>
    <hyperlink ref="A22" location="Renens!A1" display="Renens" xr:uid="{D5E2AD0E-7CC8-4AB7-91C1-C11CFFB650C1}"/>
  </hyperlinks>
  <pageMargins left="0.7" right="0.7" top="0.78740157499999996" bottom="0.78740157499999996" header="0.3" footer="0.3"/>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DD141-CB89-4733-8F7C-2DE2D3376C84}">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143</v>
      </c>
      <c r="E2" s="38"/>
      <c r="F2" s="38"/>
    </row>
    <row r="3" spans="1:6" x14ac:dyDescent="0.2">
      <c r="E3" s="38"/>
      <c r="F3" s="38"/>
    </row>
    <row r="5" spans="1:6" x14ac:dyDescent="0.2">
      <c r="A5" s="47" t="s">
        <v>217</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54900</v>
      </c>
      <c r="J20" s="38" t="str">
        <f>_xlfn.XLOOKUP($B$2,tlData[Bahnhof_Gare_Stazione],tlData[Einheit],"Fehler",,1)</f>
        <v>PB/Tag</v>
      </c>
    </row>
    <row r="21" spans="1:16" x14ac:dyDescent="0.2">
      <c r="A21" s="33" t="s">
        <v>136</v>
      </c>
      <c r="H21" s="34">
        <v>2025</v>
      </c>
      <c r="I21" s="38">
        <f>_xlfn.XLOOKUP($B$2,tlData[Bahnhof_Gare_Stazione],tlData[2025],"Fehler",,1)</f>
        <v>59300</v>
      </c>
      <c r="J21" s="38" t="str">
        <f>_xlfn.XLOOKUP($B$2,tlData[Bahnhof_Gare_Stazione],tlData[Einheit],"Fehler",,1)</f>
        <v>PB/Tag</v>
      </c>
    </row>
    <row r="22" spans="1:16" x14ac:dyDescent="0.2">
      <c r="A22" s="33" t="s">
        <v>245</v>
      </c>
    </row>
    <row r="23" spans="1:16" x14ac:dyDescent="0.2">
      <c r="A23" s="33" t="s">
        <v>137</v>
      </c>
      <c r="H23" s="34" t="s">
        <v>149</v>
      </c>
    </row>
    <row r="24" spans="1:16" ht="15" x14ac:dyDescent="0.25">
      <c r="A24" s="33" t="s">
        <v>138</v>
      </c>
      <c r="H24" s="41" t="s">
        <v>150</v>
      </c>
      <c r="I24" s="42" t="s">
        <v>148</v>
      </c>
      <c r="J24" s="41" t="s">
        <v>151</v>
      </c>
      <c r="K24" s="41" t="s">
        <v>152</v>
      </c>
      <c r="L24" s="41" t="s">
        <v>153</v>
      </c>
      <c r="M24" s="41" t="s">
        <v>154</v>
      </c>
      <c r="N24" s="41" t="s">
        <v>155</v>
      </c>
      <c r="O24" s="41" t="s">
        <v>156</v>
      </c>
      <c r="P24" s="42" t="s">
        <v>157</v>
      </c>
    </row>
    <row r="25" spans="1:16" x14ac:dyDescent="0.2">
      <c r="A25" s="33" t="s">
        <v>139</v>
      </c>
      <c r="H25" s="39" cm="1">
        <f t="array" ref="H25:P26">_xlfn._xlws.FILTER(tlWochengang[[Jahr_Annee_Anno_Year]:[So_Dim_Dom_Su]],tlWochengang[Bahnhof_Gare_Stazione_Station]=Zug!B2)</f>
        <v>2024</v>
      </c>
      <c r="I25" s="39" t="str">
        <v>Zug</v>
      </c>
      <c r="J25" s="40">
        <v>0.15952775452889201</v>
      </c>
      <c r="K25" s="40">
        <v>0.17419956362571198</v>
      </c>
      <c r="L25" s="40">
        <v>0.16534135123385799</v>
      </c>
      <c r="M25" s="40">
        <v>0.1693719603478</v>
      </c>
      <c r="N25" s="40">
        <v>0.15419929031163501</v>
      </c>
      <c r="O25" s="40">
        <v>9.5268134002282401E-2</v>
      </c>
      <c r="P25" s="40">
        <v>8.2091945949820597E-2</v>
      </c>
    </row>
    <row r="26" spans="1:16" x14ac:dyDescent="0.2">
      <c r="A26" s="33" t="s">
        <v>140</v>
      </c>
      <c r="H26" s="39">
        <v>2025</v>
      </c>
      <c r="I26" s="39" t="str">
        <v>Zug</v>
      </c>
      <c r="J26" s="40">
        <v>0.14099999999999999</v>
      </c>
      <c r="K26" s="40">
        <v>0.153</v>
      </c>
      <c r="L26" s="40">
        <v>0.155</v>
      </c>
      <c r="M26" s="40">
        <v>0.156</v>
      </c>
      <c r="N26" s="40">
        <v>0.16399999999999998</v>
      </c>
      <c r="O26" s="40">
        <v>0.13200000000000001</v>
      </c>
      <c r="P26" s="40">
        <v>9.9000000000000005E-2</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58900</v>
      </c>
      <c r="J47" s="38" t="str">
        <f>_xlfn.XLOOKUP($B$2,tlData[Bahnhof_Gare_Stazione],tlData[Einheit],"Fehler",,-1)</f>
        <v>PB/Werktag</v>
      </c>
    </row>
    <row r="48" spans="1:10" x14ac:dyDescent="0.2">
      <c r="H48" s="34">
        <v>2025</v>
      </c>
      <c r="I48" s="38">
        <f>_xlfn.XLOOKUP($B$2,tlData[Bahnhof_Gare_Stazione],tlData[2025],"Fehler",,-1)</f>
        <v>64400</v>
      </c>
      <c r="J48" s="38" t="str">
        <f>_xlfn.XLOOKUP($B$2,tlData[Bahnhof_Gare_Stazione],tlData[Einheit],"Fehler",,-1)</f>
        <v>PB/Werktag</v>
      </c>
    </row>
    <row r="50" spans="8:33" x14ac:dyDescent="0.2">
      <c r="H50" s="34" t="s">
        <v>232</v>
      </c>
    </row>
    <row r="51" spans="8:33" ht="15" x14ac:dyDescent="0.25">
      <c r="H51" s="41" t="s">
        <v>150</v>
      </c>
      <c r="I51" s="42" t="s">
        <v>148</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_xlfn._xlws.FILTER(tlTagesgang[[Jahr_Annee_Anno_Year]:[23]],tlTagesgang[Bahnhof_Gare_Stazione_Station]=Zug!B2)</f>
        <v>2024</v>
      </c>
      <c r="I52" s="39" t="str">
        <v>Zug</v>
      </c>
      <c r="J52" s="40">
        <v>7.3765444067385895E-3</v>
      </c>
      <c r="K52" s="40">
        <v>3.7559724975519599E-3</v>
      </c>
      <c r="L52" s="40">
        <v>2.1251421021707901E-3</v>
      </c>
      <c r="M52" s="40">
        <v>1.3643600462930599E-3</v>
      </c>
      <c r="N52" s="40">
        <v>1.6376004247994299E-3</v>
      </c>
      <c r="O52" s="40">
        <v>7.1948985438911196E-3</v>
      </c>
      <c r="P52" s="40">
        <v>2.6645989536620899E-2</v>
      </c>
      <c r="Q52" s="40">
        <v>6.0104072277232301E-2</v>
      </c>
      <c r="R52" s="40">
        <v>6.0935690743861501E-2</v>
      </c>
      <c r="S52" s="40">
        <v>4.8154870794735204E-2</v>
      </c>
      <c r="T52" s="40">
        <v>4.7173216529086598E-2</v>
      </c>
      <c r="U52" s="40">
        <v>5.6474291136851706E-2</v>
      </c>
      <c r="V52" s="40">
        <v>7.23768911218481E-2</v>
      </c>
      <c r="W52" s="40">
        <v>6.3993852415051192E-2</v>
      </c>
      <c r="X52" s="40">
        <v>5.9792551364735901E-2</v>
      </c>
      <c r="Y52" s="40">
        <v>6.7004723439569203E-2</v>
      </c>
      <c r="Z52" s="40">
        <v>8.7634645804754607E-2</v>
      </c>
      <c r="AA52" s="40">
        <v>9.3263875486415404E-2</v>
      </c>
      <c r="AB52" s="40">
        <v>7.4702197108510504E-2</v>
      </c>
      <c r="AC52" s="40">
        <v>5.1532866576309996E-2</v>
      </c>
      <c r="AD52" s="40">
        <v>3.7327403451291298E-2</v>
      </c>
      <c r="AE52" s="40">
        <v>3.0296479002280899E-2</v>
      </c>
      <c r="AF52" s="40">
        <v>2.39982608989136E-2</v>
      </c>
      <c r="AG52" s="40">
        <v>1.5133604290486199E-2</v>
      </c>
    </row>
    <row r="53" spans="8:33" x14ac:dyDescent="0.2">
      <c r="H53" s="39">
        <v>2025</v>
      </c>
      <c r="I53" s="39" t="str">
        <v>Zug</v>
      </c>
      <c r="J53" s="40">
        <v>2E-3</v>
      </c>
      <c r="K53" s="40">
        <v>1E-3</v>
      </c>
      <c r="L53" s="40">
        <v>0</v>
      </c>
      <c r="M53" s="40">
        <v>1E-3</v>
      </c>
      <c r="N53" s="40">
        <v>1E-3</v>
      </c>
      <c r="O53" s="40">
        <v>8.0000000000000002E-3</v>
      </c>
      <c r="P53" s="40">
        <v>3.2000000000000001E-2</v>
      </c>
      <c r="Q53" s="40">
        <v>7.4999999999999997E-2</v>
      </c>
      <c r="R53" s="40">
        <v>7.2000000000000008E-2</v>
      </c>
      <c r="S53" s="40">
        <v>4.9000000000000002E-2</v>
      </c>
      <c r="T53" s="40">
        <v>4.2999999999999997E-2</v>
      </c>
      <c r="U53" s="40">
        <v>5.5E-2</v>
      </c>
      <c r="V53" s="40">
        <v>7.4999999999999997E-2</v>
      </c>
      <c r="W53" s="40">
        <v>6.0999999999999999E-2</v>
      </c>
      <c r="X53" s="40">
        <v>5.2999999999999999E-2</v>
      </c>
      <c r="Y53" s="40">
        <v>6.2E-2</v>
      </c>
      <c r="Z53" s="40">
        <v>8.900000000000001E-2</v>
      </c>
      <c r="AA53" s="40">
        <v>9.8000000000000004E-2</v>
      </c>
      <c r="AB53" s="40">
        <v>7.5999999999999998E-2</v>
      </c>
      <c r="AC53" s="40">
        <v>0.05</v>
      </c>
      <c r="AD53" s="40">
        <v>3.5000000000000003E-2</v>
      </c>
      <c r="AE53" s="40">
        <v>2.8999999999999998E-2</v>
      </c>
      <c r="AF53" s="40">
        <v>2.2000000000000002E-2</v>
      </c>
      <c r="AG53" s="40">
        <v>1.3000000000000001E-2</v>
      </c>
    </row>
    <row r="65" spans="10:41" x14ac:dyDescent="0.2">
      <c r="J65" s="35"/>
      <c r="AO65" s="36"/>
    </row>
  </sheetData>
  <hyperlinks>
    <hyperlink ref="A6" location="Aarau!A1" display="Aarau" xr:uid="{3F93C537-5C8E-4967-A22B-5EF86FD3A458}"/>
    <hyperlink ref="A7" location="Baden!A1" display="Baden" xr:uid="{B66D9307-4222-49A5-A83C-D5A7F77C42F5}"/>
    <hyperlink ref="A8" location="Bellinzona!A1" display="Bellinzona" xr:uid="{F8E4E669-7EA6-44C0-B09B-A0CE2837458E}"/>
    <hyperlink ref="A10" location="Bern!A1" display="Bern" xr:uid="{949CED81-116A-4E57-86FF-14CD001E59C2}"/>
    <hyperlink ref="A11" location="'Basel SBB'!A1" display="Basel SBB" xr:uid="{ED35AE6B-3535-4E8F-9342-B3A6778C6067}"/>
    <hyperlink ref="A12" location="Chur!A1" display="Chur" xr:uid="{187C5075-E771-4964-A4C5-94791112D33B}"/>
    <hyperlink ref="A13" location="'Fribourg Freiburg'!A1" display="Fribourg/Freiburg" xr:uid="{B73845C6-1535-423A-83ED-CB27DF1F5469}"/>
    <hyperlink ref="A14" location="Genève!A1" display="Genève" xr:uid="{1C897C1A-4715-4496-9927-7C2DE1E84D58}"/>
    <hyperlink ref="A15" location="'Genève-Aéroport'!A1" display="Genève-Aéroport" xr:uid="{F70E0CF6-E26F-4EAD-A2C8-E6A3EA76119C}"/>
    <hyperlink ref="A17" location="Lugano!A1" display="Lugano" xr:uid="{E6512CFD-2865-4783-A89B-C6801A6AF60E}"/>
    <hyperlink ref="A18" location="Lausanne!A1" display="Lausanne" xr:uid="{E2DF6068-40BE-4E6F-811A-D076D8DEEC09}"/>
    <hyperlink ref="A19" location="Luzern!A1" display="Luzern" xr:uid="{5CAFEBDF-80EB-4202-A92D-2F16FB0E9776}"/>
    <hyperlink ref="A20" location="Neuchâtel!A1" display="Neuchâtel" xr:uid="{1D90F889-305D-4F1C-89E5-C0ACA6CBB2D9}"/>
    <hyperlink ref="A21" location="Olten!A1" display="Olten" xr:uid="{A901C5DF-68A4-4C55-A515-6AC2E13961B2}"/>
    <hyperlink ref="A23" location="'St. Gallen'!A1" display="St. Gallen" xr:uid="{1F2B6BCE-522D-43CB-89A0-93E3BC9D4192}"/>
    <hyperlink ref="A24" location="Thun!A1" display="Thun" xr:uid="{A5566404-DB0A-408B-B611-0B1F733E09BD}"/>
    <hyperlink ref="A25" location="Uster!A1" display="Uster" xr:uid="{D907F4ED-C1F4-4EE7-A07E-1A71365FCB6A}"/>
    <hyperlink ref="A26" location="Winterthur!A1" display="Winterthur" xr:uid="{E93A534E-3F56-41F1-B8AF-6F9B2435CE40}"/>
    <hyperlink ref="A27" location="'Zürich Altstetten'!A1" display="Zürich Altstetten" xr:uid="{C8A8BA6F-47D1-40F0-A23C-5DA264F6F91E}"/>
    <hyperlink ref="A28" location="'Zürich Enge'!A1" display="Zürich Enge" xr:uid="{4143ED99-64B9-47CA-BBB9-B2363C18E4B1}"/>
    <hyperlink ref="A29" location="Zug!A1" display="Zug" xr:uid="{AEDD9EAB-CDBC-4EC4-A3FC-DF3E3F523060}"/>
    <hyperlink ref="A30" location="'Zürich Hardbrücke'!A1" display="Zürich Hardbrücke" xr:uid="{59D39A22-5584-4ED7-9109-5C2507F5CA7E}"/>
    <hyperlink ref="A31" location="'Zürich Oerlikon'!A1" display="Zürich Oerlikon" xr:uid="{F7CEB511-8683-4314-BB90-8102E7BF79F0}"/>
    <hyperlink ref="A32" location="'Zürich Stadelhofen'!A1" display="Zürich Stadelhofen" xr:uid="{94D4D61C-1A4C-4998-949B-C41581AD8851}"/>
    <hyperlink ref="A9" location="'Biel Bienne'!A1" display="Biel/Bienne" xr:uid="{361F158F-A69D-4429-AB87-47BCBFE886B6}"/>
    <hyperlink ref="A16" location="'Genève-Eaux-Vives'!A1" display="Genève-Eaux-Vives" xr:uid="{0BA826E1-98A8-44B5-891C-987564662489}"/>
    <hyperlink ref="A33" location="'Zürich HB'!A1" display="Zürich HB" xr:uid="{694EBD7E-AFD0-4C8E-9A69-2E3FF4DD0ED7}"/>
    <hyperlink ref="A22" location="Renens!A1" display="Renens" xr:uid="{D16B915D-D3B9-4CA3-A777-1EEF89081600}"/>
  </hyperlinks>
  <pageMargins left="0.7" right="0.7" top="0.78740157499999996" bottom="0.78740157499999996" header="0.3" footer="0.3"/>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E78AD-BFB2-4EBC-8F3F-246B79E06FEA}">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144</v>
      </c>
      <c r="E2" s="38"/>
      <c r="F2" s="38"/>
    </row>
    <row r="3" spans="1:6" x14ac:dyDescent="0.2">
      <c r="E3" s="38"/>
      <c r="F3" s="38"/>
    </row>
    <row r="5" spans="1:6" x14ac:dyDescent="0.2">
      <c r="A5" s="47" t="s">
        <v>217</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44400</v>
      </c>
      <c r="J20" s="38" t="str">
        <f>_xlfn.XLOOKUP($B$2,tlData[Bahnhof_Gare_Stazione],tlData[Einheit],"Fehler",,1)</f>
        <v>PB/Tag</v>
      </c>
    </row>
    <row r="21" spans="1:16" x14ac:dyDescent="0.2">
      <c r="A21" s="33" t="s">
        <v>136</v>
      </c>
      <c r="H21" s="34">
        <v>2025</v>
      </c>
      <c r="I21" s="38">
        <f>_xlfn.XLOOKUP($B$2,tlData[Bahnhof_Gare_Stazione],tlData[2025],"Fehler",,1)</f>
        <v>43700</v>
      </c>
      <c r="J21" s="38" t="str">
        <f>_xlfn.XLOOKUP($B$2,tlData[Bahnhof_Gare_Stazione],tlData[Einheit],"Fehler",,1)</f>
        <v>PB/Tag</v>
      </c>
    </row>
    <row r="22" spans="1:16" x14ac:dyDescent="0.2">
      <c r="A22" s="33" t="s">
        <v>245</v>
      </c>
    </row>
    <row r="23" spans="1:16" x14ac:dyDescent="0.2">
      <c r="A23" s="33" t="s">
        <v>137</v>
      </c>
      <c r="H23" s="34" t="s">
        <v>149</v>
      </c>
    </row>
    <row r="24" spans="1:16" ht="15" x14ac:dyDescent="0.25">
      <c r="A24" s="33" t="s">
        <v>138</v>
      </c>
      <c r="H24" s="41" t="s">
        <v>150</v>
      </c>
      <c r="I24" s="42" t="s">
        <v>148</v>
      </c>
      <c r="J24" s="41" t="s">
        <v>151</v>
      </c>
      <c r="K24" s="41" t="s">
        <v>152</v>
      </c>
      <c r="L24" s="41" t="s">
        <v>153</v>
      </c>
      <c r="M24" s="41" t="s">
        <v>154</v>
      </c>
      <c r="N24" s="41" t="s">
        <v>155</v>
      </c>
      <c r="O24" s="41" t="s">
        <v>156</v>
      </c>
      <c r="P24" s="42" t="s">
        <v>157</v>
      </c>
    </row>
    <row r="25" spans="1:16" x14ac:dyDescent="0.2">
      <c r="A25" s="33" t="s">
        <v>139</v>
      </c>
      <c r="H25" s="39" cm="1">
        <f t="array" ref="H25:P26">_xlfn._xlws.FILTER(tlWochengang[[Jahr_Annee_Anno_Year]:[So_Dim_Dom_Su]],tlWochengang[Bahnhof_Gare_Stazione_Station]='Zürich Hardbrücke'!B2)</f>
        <v>2024</v>
      </c>
      <c r="I25" s="39" t="str">
        <v>Zürich Hardbrücke</v>
      </c>
      <c r="J25" s="40">
        <v>0.148185767068688</v>
      </c>
      <c r="K25" s="40">
        <v>0.17540591987436499</v>
      </c>
      <c r="L25" s="40">
        <v>0.171474161717137</v>
      </c>
      <c r="M25" s="40">
        <v>0.17276926687292099</v>
      </c>
      <c r="N25" s="40">
        <v>0.14947576660426098</v>
      </c>
      <c r="O25" s="40">
        <v>0.10641576541705099</v>
      </c>
      <c r="P25" s="40">
        <v>7.6273352445576703E-2</v>
      </c>
    </row>
    <row r="26" spans="1:16" x14ac:dyDescent="0.2">
      <c r="A26" s="33" t="s">
        <v>140</v>
      </c>
      <c r="H26" s="39">
        <v>2025</v>
      </c>
      <c r="I26" s="39" t="str">
        <v>Zürich Hardbrücke</v>
      </c>
      <c r="J26" s="40">
        <v>0.15</v>
      </c>
      <c r="K26" s="40">
        <v>0.17399999999999999</v>
      </c>
      <c r="L26" s="40">
        <v>0.17</v>
      </c>
      <c r="M26" s="40">
        <v>0.17899999999999999</v>
      </c>
      <c r="N26" s="40">
        <v>0.15</v>
      </c>
      <c r="O26" s="40">
        <v>0.105</v>
      </c>
      <c r="P26" s="40">
        <v>7.2000000000000008E-2</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50700</v>
      </c>
      <c r="J47" s="38" t="str">
        <f>_xlfn.XLOOKUP($B$2,tlData[Bahnhof_Gare_Stazione],tlData[Einheit],"Fehler",,-1)</f>
        <v>PB/Werktag</v>
      </c>
    </row>
    <row r="48" spans="1:10" x14ac:dyDescent="0.2">
      <c r="H48" s="34">
        <v>2025</v>
      </c>
      <c r="I48" s="38">
        <f>_xlfn.XLOOKUP($B$2,tlData[Bahnhof_Gare_Stazione],tlData[2025],"Fehler",,-1)</f>
        <v>51100</v>
      </c>
      <c r="J48" s="38" t="str">
        <f>_xlfn.XLOOKUP($B$2,tlData[Bahnhof_Gare_Stazione],tlData[Einheit],"Fehler",,-1)</f>
        <v>PB/Werktag</v>
      </c>
    </row>
    <row r="50" spans="8:33" x14ac:dyDescent="0.2">
      <c r="H50" s="34" t="s">
        <v>232</v>
      </c>
    </row>
    <row r="51" spans="8:33" ht="15" x14ac:dyDescent="0.25">
      <c r="H51" s="41" t="s">
        <v>150</v>
      </c>
      <c r="I51" s="42" t="s">
        <v>148</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_xlfn._xlws.FILTER(tlTagesgang[[Jahr_Annee_Anno_Year]:[23]],tlTagesgang[Bahnhof_Gare_Stazione_Station]='Zürich Hardbrücke'!B2)</f>
        <v>2024</v>
      </c>
      <c r="I52" s="39" t="str">
        <v>Zürich Hardbrücke</v>
      </c>
      <c r="J52" s="40">
        <v>9.7657596809171895E-3</v>
      </c>
      <c r="K52" s="40">
        <v>4.40910289024239E-3</v>
      </c>
      <c r="L52" s="40">
        <v>3.3177919484369302E-3</v>
      </c>
      <c r="M52" s="40">
        <v>2.8437689442346297E-3</v>
      </c>
      <c r="N52" s="40">
        <v>2.4948643919590801E-3</v>
      </c>
      <c r="O52" s="40">
        <v>1.09157544984051E-2</v>
      </c>
      <c r="P52" s="40">
        <v>4.3954468940144001E-2</v>
      </c>
      <c r="Q52" s="40">
        <v>9.6608791693463494E-2</v>
      </c>
      <c r="R52" s="40">
        <v>9.1426156584450802E-2</v>
      </c>
      <c r="S52" s="40">
        <v>4.0115227081685897E-2</v>
      </c>
      <c r="T52" s="40">
        <v>2.8039820146838902E-2</v>
      </c>
      <c r="U52" s="40">
        <v>3.2927436526529699E-2</v>
      </c>
      <c r="V52" s="40">
        <v>4.1240124392592704E-2</v>
      </c>
      <c r="W52" s="40">
        <v>4.0333599994340802E-2</v>
      </c>
      <c r="X52" s="40">
        <v>3.78838865088292E-2</v>
      </c>
      <c r="Y52" s="40">
        <v>4.9824332832305904E-2</v>
      </c>
      <c r="Z52" s="40">
        <v>8.7590974616763212E-2</v>
      </c>
      <c r="AA52" s="40">
        <v>0.11900376431842</v>
      </c>
      <c r="AB52" s="40">
        <v>8.27085253707803E-2</v>
      </c>
      <c r="AC52" s="40">
        <v>4.87144448145507E-2</v>
      </c>
      <c r="AD52" s="40">
        <v>3.6259561119656399E-2</v>
      </c>
      <c r="AE52" s="40">
        <v>3.11487737745819E-2</v>
      </c>
      <c r="AF52" s="40">
        <v>3.4692504795746003E-2</v>
      </c>
      <c r="AG52" s="40">
        <v>2.3780564134125298E-2</v>
      </c>
    </row>
    <row r="53" spans="8:33" x14ac:dyDescent="0.2">
      <c r="H53" s="39">
        <v>2025</v>
      </c>
      <c r="I53" s="39" t="str">
        <v>Zürich Hardbrücke</v>
      </c>
      <c r="J53" s="40">
        <v>3.0000000000000001E-3</v>
      </c>
      <c r="K53" s="40">
        <v>0</v>
      </c>
      <c r="L53" s="40">
        <v>0</v>
      </c>
      <c r="M53" s="40">
        <v>0</v>
      </c>
      <c r="N53" s="40">
        <v>1E-3</v>
      </c>
      <c r="O53" s="40">
        <v>1.1000000000000001E-2</v>
      </c>
      <c r="P53" s="40">
        <v>5.0999999999999997E-2</v>
      </c>
      <c r="Q53" s="40">
        <v>0.11699999999999999</v>
      </c>
      <c r="R53" s="40">
        <v>0.10800000000000001</v>
      </c>
      <c r="S53" s="40">
        <v>4.2000000000000003E-2</v>
      </c>
      <c r="T53" s="40">
        <v>2.6000000000000002E-2</v>
      </c>
      <c r="U53" s="40">
        <v>0.03</v>
      </c>
      <c r="V53" s="40">
        <v>3.9E-2</v>
      </c>
      <c r="W53" s="40">
        <v>3.6000000000000004E-2</v>
      </c>
      <c r="X53" s="40">
        <v>3.2000000000000001E-2</v>
      </c>
      <c r="Y53" s="40">
        <v>4.7E-2</v>
      </c>
      <c r="Z53" s="40">
        <v>0.09</v>
      </c>
      <c r="AA53" s="40">
        <v>0.13</v>
      </c>
      <c r="AB53" s="40">
        <v>8.5000000000000006E-2</v>
      </c>
      <c r="AC53" s="40">
        <v>4.5999999999999999E-2</v>
      </c>
      <c r="AD53" s="40">
        <v>3.2000000000000001E-2</v>
      </c>
      <c r="AE53" s="40">
        <v>2.7999999999999997E-2</v>
      </c>
      <c r="AF53" s="40">
        <v>2.8999999999999998E-2</v>
      </c>
      <c r="AG53" s="40">
        <v>1.8000000000000002E-2</v>
      </c>
    </row>
    <row r="65" spans="10:41" x14ac:dyDescent="0.2">
      <c r="J65" s="35"/>
      <c r="AO65" s="36"/>
    </row>
  </sheetData>
  <hyperlinks>
    <hyperlink ref="A6" location="Aarau!A1" display="Aarau" xr:uid="{AE93EC7B-415A-42AD-9260-0D765EA7A2E6}"/>
    <hyperlink ref="A7" location="Baden!A1" display="Baden" xr:uid="{0CE96ABD-806A-426C-8403-708977866A53}"/>
    <hyperlink ref="A8" location="Bellinzona!A1" display="Bellinzona" xr:uid="{5C3D4EA9-FFEB-4328-92C7-87FBF3629F28}"/>
    <hyperlink ref="A10" location="Bern!A1" display="Bern" xr:uid="{3E558A39-65D3-4877-9BA9-040B2C6311B6}"/>
    <hyperlink ref="A11" location="'Basel SBB'!A1" display="Basel SBB" xr:uid="{CA9F847E-C4F6-4A64-998F-2F54DF0A7627}"/>
    <hyperlink ref="A12" location="Chur!A1" display="Chur" xr:uid="{CE4169E5-4F1D-4141-9FFF-DBE617697A62}"/>
    <hyperlink ref="A13" location="'Fribourg Freiburg'!A1" display="Fribourg/Freiburg" xr:uid="{392B66CA-34CB-404F-AAA4-4E9AF5AA7454}"/>
    <hyperlink ref="A14" location="Genève!A1" display="Genève" xr:uid="{065759C9-34B8-43CA-94FB-C88A9A682141}"/>
    <hyperlink ref="A15" location="'Genève-Aéroport'!A1" display="Genève-Aéroport" xr:uid="{B55D0DD2-B74D-40A2-9AE9-EC6EFC42B9D3}"/>
    <hyperlink ref="A17" location="Lugano!A1" display="Lugano" xr:uid="{B6B10F5A-E129-4EBD-9B12-3B0E30DB6BCE}"/>
    <hyperlink ref="A18" location="Lausanne!A1" display="Lausanne" xr:uid="{45A2527F-EB91-4A04-B050-6406E166B1DB}"/>
    <hyperlink ref="A19" location="Luzern!A1" display="Luzern" xr:uid="{EA8DA618-AC61-4E8B-A1FC-6EB046EE4EE9}"/>
    <hyperlink ref="A20" location="Neuchâtel!A1" display="Neuchâtel" xr:uid="{17EDE67A-6C80-4C3B-87C0-FF6D05688E21}"/>
    <hyperlink ref="A21" location="Olten!A1" display="Olten" xr:uid="{E8567B0E-8114-41BC-8811-8416FC2B9322}"/>
    <hyperlink ref="A23" location="'St. Gallen'!A1" display="St. Gallen" xr:uid="{2CDDE172-DFD8-4799-8EAE-D374F18C77CC}"/>
    <hyperlink ref="A24" location="Thun!A1" display="Thun" xr:uid="{F9B9813B-F968-4526-887C-9DBEC7403825}"/>
    <hyperlink ref="A25" location="Uster!A1" display="Uster" xr:uid="{61DE26FE-5E9C-4BBC-B2CA-027C3C970B87}"/>
    <hyperlink ref="A26" location="Winterthur!A1" display="Winterthur" xr:uid="{7A0C58C3-617D-4EAB-BA5E-8514397A4C0B}"/>
    <hyperlink ref="A27" location="'Zürich Altstetten'!A1" display="Zürich Altstetten" xr:uid="{DD8A936C-0508-410B-A8EB-0804725BCAF9}"/>
    <hyperlink ref="A28" location="'Zürich Enge'!A1" display="Zürich Enge" xr:uid="{A3B0C312-9A8F-4993-B726-16FD8C8E97B5}"/>
    <hyperlink ref="A29" location="Zug!A1" display="Zug" xr:uid="{03F4D048-F92A-4EF5-A30C-8BAC3F0566B2}"/>
    <hyperlink ref="A30" location="'Zürich Hardbrücke'!A1" display="Zürich Hardbrücke" xr:uid="{E6347F79-E622-4C90-941D-1A5B988AD461}"/>
    <hyperlink ref="A31" location="'Zürich Oerlikon'!A1" display="Zürich Oerlikon" xr:uid="{3E7C6C65-E90E-4AFA-A5AB-4DA072A711A1}"/>
    <hyperlink ref="A32" location="'Zürich Stadelhofen'!A1" display="Zürich Stadelhofen" xr:uid="{5A4345C7-4186-439D-BAA8-4D3D7DC3F702}"/>
    <hyperlink ref="A9" location="'Biel Bienne'!A1" display="Biel/Bienne" xr:uid="{A25E326E-B78E-4F9C-B56F-D3D0FC4A8188}"/>
    <hyperlink ref="A16" location="'Genève-Eaux-Vives'!A1" display="Genève-Eaux-Vives" xr:uid="{58AC9635-2736-42D7-A210-27A103978A95}"/>
    <hyperlink ref="A33" location="'Zürich HB'!A1" display="Zürich HB" xr:uid="{4D41932C-98D3-4629-9079-AFC6D45BF6EA}"/>
    <hyperlink ref="A22" location="Renens!A1" display="Renens" xr:uid="{428EE6AC-193B-4BC6-B5C8-2B417A348291}"/>
  </hyperlink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B3C38-5DAB-4571-B5CE-7795FED26577}">
  <sheetPr>
    <tabColor rgb="FFC60018"/>
  </sheetPr>
  <dimension ref="A1:Z57"/>
  <sheetViews>
    <sheetView zoomScale="80" zoomScaleNormal="80" workbookViewId="0">
      <selection activeCell="B5" sqref="B5"/>
    </sheetView>
  </sheetViews>
  <sheetFormatPr baseColWidth="10" defaultColWidth="11.42578125" defaultRowHeight="12.75" x14ac:dyDescent="0.2"/>
  <cols>
    <col min="1" max="1" width="25.7109375" bestFit="1" customWidth="1"/>
    <col min="2" max="2" width="33.5703125" bestFit="1" customWidth="1"/>
    <col min="3" max="26" width="12.28515625" customWidth="1"/>
  </cols>
  <sheetData>
    <row r="1" spans="1:26" s="44" customFormat="1" ht="26.1" customHeight="1" x14ac:dyDescent="0.25">
      <c r="A1" s="53" t="s">
        <v>213</v>
      </c>
      <c r="B1" s="53" t="s">
        <v>96</v>
      </c>
      <c r="C1" s="55" t="s">
        <v>97</v>
      </c>
      <c r="D1" s="55" t="s">
        <v>98</v>
      </c>
      <c r="E1" s="55" t="s">
        <v>99</v>
      </c>
      <c r="F1" s="55" t="s">
        <v>100</v>
      </c>
      <c r="G1" s="55" t="s">
        <v>101</v>
      </c>
      <c r="H1" s="55" t="s">
        <v>102</v>
      </c>
      <c r="I1" s="55" t="s">
        <v>103</v>
      </c>
      <c r="J1" s="55" t="s">
        <v>104</v>
      </c>
      <c r="K1" s="55" t="s">
        <v>105</v>
      </c>
      <c r="L1" s="55" t="s">
        <v>106</v>
      </c>
      <c r="M1" s="55" t="s">
        <v>107</v>
      </c>
      <c r="N1" s="55" t="s">
        <v>108</v>
      </c>
      <c r="O1" s="55" t="s">
        <v>109</v>
      </c>
      <c r="P1" s="55" t="s">
        <v>110</v>
      </c>
      <c r="Q1" s="55" t="s">
        <v>111</v>
      </c>
      <c r="R1" s="55" t="s">
        <v>112</v>
      </c>
      <c r="S1" s="55" t="s">
        <v>113</v>
      </c>
      <c r="T1" s="55" t="s">
        <v>114</v>
      </c>
      <c r="U1" s="55" t="s">
        <v>115</v>
      </c>
      <c r="V1" s="55" t="s">
        <v>116</v>
      </c>
      <c r="W1" s="55" t="s">
        <v>117</v>
      </c>
      <c r="X1" s="55" t="s">
        <v>118</v>
      </c>
      <c r="Y1" s="55" t="s">
        <v>119</v>
      </c>
      <c r="Z1" s="55" t="s">
        <v>120</v>
      </c>
    </row>
    <row r="2" spans="1:26" ht="30" customHeight="1" x14ac:dyDescent="0.2">
      <c r="A2" s="54">
        <v>2024</v>
      </c>
      <c r="B2" s="52" t="s">
        <v>121</v>
      </c>
      <c r="C2" s="56">
        <v>7.3747049122916096E-3</v>
      </c>
      <c r="D2" s="56">
        <v>1.63804739257283E-3</v>
      </c>
      <c r="E2" s="56">
        <v>6.31755097831839E-4</v>
      </c>
      <c r="F2" s="56">
        <v>5.5098169365068699E-4</v>
      </c>
      <c r="G2" s="56">
        <v>1.5275949998236698E-3</v>
      </c>
      <c r="H2" s="56">
        <v>1.1367130213672002E-2</v>
      </c>
      <c r="I2" s="56">
        <v>4.1057447232213197E-2</v>
      </c>
      <c r="J2" s="56">
        <v>7.7507512760704195E-2</v>
      </c>
      <c r="K2" s="56">
        <v>5.8708725013540804E-2</v>
      </c>
      <c r="L2" s="56">
        <v>4.3974057693082901E-2</v>
      </c>
      <c r="M2" s="56">
        <v>4.3554478266464594E-2</v>
      </c>
      <c r="N2" s="56">
        <v>5.4470332669649096E-2</v>
      </c>
      <c r="O2" s="56">
        <v>6.7401720163140597E-2</v>
      </c>
      <c r="P2" s="56">
        <v>5.8173533317729599E-2</v>
      </c>
      <c r="Q2" s="56">
        <v>5.6716469561326296E-2</v>
      </c>
      <c r="R2" s="56">
        <v>6.4296095280959406E-2</v>
      </c>
      <c r="S2" s="56">
        <v>9.1194492386679898E-2</v>
      </c>
      <c r="T2" s="56">
        <v>9.87407146956501E-2</v>
      </c>
      <c r="U2" s="56">
        <v>6.9877878915235697E-2</v>
      </c>
      <c r="V2" s="56">
        <v>4.9091646427730201E-2</v>
      </c>
      <c r="W2" s="56">
        <v>3.7423342373204098E-2</v>
      </c>
      <c r="X2" s="56">
        <v>2.9350036745691498E-2</v>
      </c>
      <c r="Y2" s="56">
        <v>2.0885628002160601E-2</v>
      </c>
      <c r="Z2" s="56">
        <v>1.44856741849946E-2</v>
      </c>
    </row>
    <row r="3" spans="1:26" ht="30" customHeight="1" x14ac:dyDescent="0.2">
      <c r="A3" s="54">
        <v>2025</v>
      </c>
      <c r="B3" s="52" t="s">
        <v>121</v>
      </c>
      <c r="C3" s="56">
        <v>3.0000000000000001E-3</v>
      </c>
      <c r="D3" s="56">
        <v>0</v>
      </c>
      <c r="E3" s="56">
        <v>0</v>
      </c>
      <c r="F3" s="56">
        <v>0</v>
      </c>
      <c r="G3" s="56">
        <v>1E-3</v>
      </c>
      <c r="H3" s="56">
        <v>1.3000000000000001E-2</v>
      </c>
      <c r="I3" s="56">
        <v>4.9000000000000002E-2</v>
      </c>
      <c r="J3" s="56">
        <v>9.4E-2</v>
      </c>
      <c r="K3" s="56">
        <v>6.6000000000000003E-2</v>
      </c>
      <c r="L3" s="56">
        <v>4.4999999999999998E-2</v>
      </c>
      <c r="M3" s="56">
        <v>4.0999999999999995E-2</v>
      </c>
      <c r="N3" s="56">
        <v>5.2999999999999999E-2</v>
      </c>
      <c r="O3" s="56">
        <v>6.8000000000000005E-2</v>
      </c>
      <c r="P3" s="56">
        <v>5.4000000000000006E-2</v>
      </c>
      <c r="Q3" s="56">
        <v>5.0999999999999997E-2</v>
      </c>
      <c r="R3" s="56">
        <v>6.0999999999999999E-2</v>
      </c>
      <c r="S3" s="56">
        <v>9.3000000000000013E-2</v>
      </c>
      <c r="T3" s="56">
        <v>0.10400000000000001</v>
      </c>
      <c r="U3" s="56">
        <v>7.0000000000000007E-2</v>
      </c>
      <c r="V3" s="56">
        <v>4.5999999999999999E-2</v>
      </c>
      <c r="W3" s="56">
        <v>3.2000000000000001E-2</v>
      </c>
      <c r="X3" s="56">
        <v>2.6000000000000002E-2</v>
      </c>
      <c r="Y3" s="56">
        <v>1.8000000000000002E-2</v>
      </c>
      <c r="Z3" s="56">
        <v>1.2E-2</v>
      </c>
    </row>
    <row r="4" spans="1:26" ht="30" customHeight="1" x14ac:dyDescent="0.2">
      <c r="A4" s="54">
        <v>2024</v>
      </c>
      <c r="B4" s="52" t="s">
        <v>122</v>
      </c>
      <c r="C4" s="56">
        <v>4.4360507052827501E-3</v>
      </c>
      <c r="D4" s="56">
        <v>1.9725775119156098E-3</v>
      </c>
      <c r="E4" s="56">
        <v>1.35256481357861E-3</v>
      </c>
      <c r="F4" s="56">
        <v>5.6505037158664198E-4</v>
      </c>
      <c r="G4" s="56">
        <v>1.0972593148200801E-3</v>
      </c>
      <c r="H4" s="56">
        <v>5.5953322080437599E-3</v>
      </c>
      <c r="I4" s="56">
        <v>2.7508984457793997E-2</v>
      </c>
      <c r="J4" s="56">
        <v>5.1720752263247703E-2</v>
      </c>
      <c r="K4" s="56">
        <v>4.8841636279193794E-2</v>
      </c>
      <c r="L4" s="56">
        <v>4.7670117683702405E-2</v>
      </c>
      <c r="M4" s="56">
        <v>5.27628400702451E-2</v>
      </c>
      <c r="N4" s="56">
        <v>6.4051714999783793E-2</v>
      </c>
      <c r="O4" s="56">
        <v>8.0388024613709211E-2</v>
      </c>
      <c r="P4" s="56">
        <v>6.4777154958566702E-2</v>
      </c>
      <c r="Q4" s="56">
        <v>6.6684677156992805E-2</v>
      </c>
      <c r="R4" s="56">
        <v>7.3761534309696494E-2</v>
      </c>
      <c r="S4" s="56">
        <v>9.0842894607934307E-2</v>
      </c>
      <c r="T4" s="56">
        <v>0.10156044373371699</v>
      </c>
      <c r="U4" s="56">
        <v>7.7891291629844303E-2</v>
      </c>
      <c r="V4" s="56">
        <v>5.0899507373345199E-2</v>
      </c>
      <c r="W4" s="56">
        <v>3.5775036006599502E-2</v>
      </c>
      <c r="X4" s="56">
        <v>2.2056104559995703E-2</v>
      </c>
      <c r="Y4" s="56">
        <v>1.6619122423693199E-2</v>
      </c>
      <c r="Z4" s="56">
        <v>1.1169327946711501E-2</v>
      </c>
    </row>
    <row r="5" spans="1:26" ht="30" customHeight="1" x14ac:dyDescent="0.2">
      <c r="A5" s="54">
        <v>2025</v>
      </c>
      <c r="B5" s="52" t="s">
        <v>122</v>
      </c>
      <c r="C5" s="56">
        <v>2E-3</v>
      </c>
      <c r="D5" s="56">
        <v>0</v>
      </c>
      <c r="E5" s="56">
        <v>0</v>
      </c>
      <c r="F5" s="56">
        <v>0</v>
      </c>
      <c r="G5" s="56">
        <v>1E-3</v>
      </c>
      <c r="H5" s="56">
        <v>6.0000000000000001E-3</v>
      </c>
      <c r="I5" s="56">
        <v>3.4000000000000002E-2</v>
      </c>
      <c r="J5" s="56">
        <v>6.5000000000000002E-2</v>
      </c>
      <c r="K5" s="56">
        <v>5.5E-2</v>
      </c>
      <c r="L5" s="56">
        <v>4.7E-2</v>
      </c>
      <c r="M5" s="56">
        <v>0.05</v>
      </c>
      <c r="N5" s="56">
        <v>6.2E-2</v>
      </c>
      <c r="O5" s="56">
        <v>8.3000000000000004E-2</v>
      </c>
      <c r="P5" s="56">
        <v>0.06</v>
      </c>
      <c r="Q5" s="56">
        <v>5.9000000000000004E-2</v>
      </c>
      <c r="R5" s="56">
        <v>6.7000000000000004E-2</v>
      </c>
      <c r="S5" s="56">
        <v>9.0999999999999998E-2</v>
      </c>
      <c r="T5" s="56">
        <v>0.10800000000000001</v>
      </c>
      <c r="U5" s="56">
        <v>0.08</v>
      </c>
      <c r="V5" s="56">
        <v>0.05</v>
      </c>
      <c r="W5" s="56">
        <v>3.5000000000000003E-2</v>
      </c>
      <c r="X5" s="56">
        <v>2.1000000000000001E-2</v>
      </c>
      <c r="Y5" s="56">
        <v>1.4999999999999999E-2</v>
      </c>
      <c r="Z5" s="56">
        <v>9.0000000000000011E-3</v>
      </c>
    </row>
    <row r="6" spans="1:26" ht="30" customHeight="1" x14ac:dyDescent="0.2">
      <c r="A6" s="54">
        <v>2024</v>
      </c>
      <c r="B6" s="52" t="s">
        <v>126</v>
      </c>
      <c r="C6" s="56">
        <v>7.1386970116607898E-3</v>
      </c>
      <c r="D6" s="56">
        <v>3.1169018406936198E-3</v>
      </c>
      <c r="E6" s="56">
        <v>1.8798776429561701E-3</v>
      </c>
      <c r="F6" s="56">
        <v>1.6262035208291E-3</v>
      </c>
      <c r="G6" s="56">
        <v>2.7380436516236699E-3</v>
      </c>
      <c r="H6" s="56">
        <v>1.1561685950791701E-2</v>
      </c>
      <c r="I6" s="56">
        <v>3.2905972533849699E-2</v>
      </c>
      <c r="J6" s="56">
        <v>5.9001972142936704E-2</v>
      </c>
      <c r="K6" s="56">
        <v>5.5195328267699295E-2</v>
      </c>
      <c r="L6" s="56">
        <v>4.7783746116874901E-2</v>
      </c>
      <c r="M6" s="56">
        <v>5.1635927964290201E-2</v>
      </c>
      <c r="N6" s="56">
        <v>5.6202485490340105E-2</v>
      </c>
      <c r="O6" s="56">
        <v>6.5965250193158409E-2</v>
      </c>
      <c r="P6" s="56">
        <v>6.14269346764139E-2</v>
      </c>
      <c r="Q6" s="56">
        <v>6.0373009815237202E-2</v>
      </c>
      <c r="R6" s="56">
        <v>6.6541056584165897E-2</v>
      </c>
      <c r="S6" s="56">
        <v>8.4973573865211496E-2</v>
      </c>
      <c r="T6" s="56">
        <v>9.4744825281746797E-2</v>
      </c>
      <c r="U6" s="56">
        <v>7.5133924777317493E-2</v>
      </c>
      <c r="V6" s="56">
        <v>5.2421362231648498E-2</v>
      </c>
      <c r="W6" s="56">
        <v>3.9658755893730399E-2</v>
      </c>
      <c r="X6" s="56">
        <v>3.1582730581794304E-2</v>
      </c>
      <c r="Y6" s="56">
        <v>2.2245087744959601E-2</v>
      </c>
      <c r="Z6" s="56">
        <v>1.41466462200701E-2</v>
      </c>
    </row>
    <row r="7" spans="1:26" ht="30" customHeight="1" x14ac:dyDescent="0.2">
      <c r="A7" s="54">
        <v>2025</v>
      </c>
      <c r="B7" s="52" t="s">
        <v>126</v>
      </c>
      <c r="C7" s="56">
        <v>4.0000000000000001E-3</v>
      </c>
      <c r="D7" s="56">
        <v>1E-3</v>
      </c>
      <c r="E7" s="56">
        <v>1E-3</v>
      </c>
      <c r="F7" s="56">
        <v>1E-3</v>
      </c>
      <c r="G7" s="56">
        <v>2E-3</v>
      </c>
      <c r="H7" s="56">
        <v>1.3000000000000001E-2</v>
      </c>
      <c r="I7" s="56">
        <v>4.0999999999999995E-2</v>
      </c>
      <c r="J7" s="56">
        <v>7.400000000000001E-2</v>
      </c>
      <c r="K7" s="56">
        <v>6.4000000000000001E-2</v>
      </c>
      <c r="L7" s="56">
        <v>4.7E-2</v>
      </c>
      <c r="M7" s="56">
        <v>4.8000000000000001E-2</v>
      </c>
      <c r="N7" s="56">
        <v>5.2000000000000005E-2</v>
      </c>
      <c r="O7" s="56">
        <v>6.3E-2</v>
      </c>
      <c r="P7" s="56">
        <v>5.5999999999999994E-2</v>
      </c>
      <c r="Q7" s="56">
        <v>5.5E-2</v>
      </c>
      <c r="R7" s="56">
        <v>6.3E-2</v>
      </c>
      <c r="S7" s="56">
        <v>8.6999999999999994E-2</v>
      </c>
      <c r="T7" s="56">
        <v>0.1</v>
      </c>
      <c r="U7" s="56">
        <v>7.5999999999999998E-2</v>
      </c>
      <c r="V7" s="56">
        <v>0.05</v>
      </c>
      <c r="W7" s="56">
        <v>3.7000000000000005E-2</v>
      </c>
      <c r="X7" s="56">
        <v>0.03</v>
      </c>
      <c r="Y7" s="56">
        <v>2.1000000000000001E-2</v>
      </c>
      <c r="Z7" s="56">
        <v>1.3000000000000001E-2</v>
      </c>
    </row>
    <row r="8" spans="1:26" ht="30" customHeight="1" x14ac:dyDescent="0.2">
      <c r="A8" s="54">
        <v>2024</v>
      </c>
      <c r="B8" s="52" t="s">
        <v>123</v>
      </c>
      <c r="C8" s="56">
        <v>6.2727502361453998E-3</v>
      </c>
      <c r="D8" s="56">
        <v>2.91902579181955E-3</v>
      </c>
      <c r="E8" s="56">
        <v>1.6335005357557199E-3</v>
      </c>
      <c r="F8" s="56">
        <v>2.13076261937761E-3</v>
      </c>
      <c r="G8" s="56">
        <v>3.0820152492503699E-3</v>
      </c>
      <c r="H8" s="56">
        <v>7.43567280299136E-3</v>
      </c>
      <c r="I8" s="56">
        <v>3.2509906026841701E-2</v>
      </c>
      <c r="J8" s="56">
        <v>7.9983470272724302E-2</v>
      </c>
      <c r="K8" s="56">
        <v>5.4320924438700499E-2</v>
      </c>
      <c r="L8" s="56">
        <v>4.6001971379123402E-2</v>
      </c>
      <c r="M8" s="56">
        <v>4.6860009905576101E-2</v>
      </c>
      <c r="N8" s="56">
        <v>5.1481590394872601E-2</v>
      </c>
      <c r="O8" s="56">
        <v>5.8538817543939997E-2</v>
      </c>
      <c r="P8" s="56">
        <v>4.92823145079909E-2</v>
      </c>
      <c r="Q8" s="56">
        <v>5.6703202869047196E-2</v>
      </c>
      <c r="R8" s="56">
        <v>7.3894263474260896E-2</v>
      </c>
      <c r="S8" s="56">
        <v>0.10283030111040199</v>
      </c>
      <c r="T8" s="56">
        <v>9.7896985253961497E-2</v>
      </c>
      <c r="U8" s="56">
        <v>7.0153799664681604E-2</v>
      </c>
      <c r="V8" s="56">
        <v>5.1718321763906498E-2</v>
      </c>
      <c r="W8" s="56">
        <v>4.1211090999862802E-2</v>
      </c>
      <c r="X8" s="56">
        <v>3.4516984168567202E-2</v>
      </c>
      <c r="Y8" s="56">
        <v>1.6496011536191898E-2</v>
      </c>
      <c r="Z8" s="56">
        <v>1.2126307454009101E-2</v>
      </c>
    </row>
    <row r="9" spans="1:26" ht="30" customHeight="1" x14ac:dyDescent="0.2">
      <c r="A9" s="54">
        <v>2025</v>
      </c>
      <c r="B9" s="52" t="s">
        <v>123</v>
      </c>
      <c r="C9" s="56">
        <v>3.0000000000000001E-3</v>
      </c>
      <c r="D9" s="56">
        <v>1E-3</v>
      </c>
      <c r="E9" s="56">
        <v>1E-3</v>
      </c>
      <c r="F9" s="56">
        <v>1E-3</v>
      </c>
      <c r="G9" s="56">
        <v>2E-3</v>
      </c>
      <c r="H9" s="56">
        <v>6.0000000000000001E-3</v>
      </c>
      <c r="I9" s="56">
        <v>3.9E-2</v>
      </c>
      <c r="J9" s="56">
        <v>0.10199999999999999</v>
      </c>
      <c r="K9" s="56">
        <v>6.3E-2</v>
      </c>
      <c r="L9" s="56">
        <v>4.4000000000000004E-2</v>
      </c>
      <c r="M9" s="56">
        <v>4.2000000000000003E-2</v>
      </c>
      <c r="N9" s="56">
        <v>4.7E-2</v>
      </c>
      <c r="O9" s="56">
        <v>5.5E-2</v>
      </c>
      <c r="P9" s="56">
        <v>4.7E-2</v>
      </c>
      <c r="Q9" s="56">
        <v>0.05</v>
      </c>
      <c r="R9" s="56">
        <v>7.2999999999999995E-2</v>
      </c>
      <c r="S9" s="56">
        <v>0.109</v>
      </c>
      <c r="T9" s="56">
        <v>0.10400000000000001</v>
      </c>
      <c r="U9" s="56">
        <v>6.7000000000000004E-2</v>
      </c>
      <c r="V9" s="56">
        <v>4.8000000000000001E-2</v>
      </c>
      <c r="W9" s="56">
        <v>3.9E-2</v>
      </c>
      <c r="X9" s="56">
        <v>3.2000000000000001E-2</v>
      </c>
      <c r="Y9" s="56">
        <v>1.4999999999999999E-2</v>
      </c>
      <c r="Z9" s="56">
        <v>0.01</v>
      </c>
    </row>
    <row r="10" spans="1:26" ht="30" customHeight="1" x14ac:dyDescent="0.2">
      <c r="A10" s="54">
        <v>2024</v>
      </c>
      <c r="B10" s="52" t="s">
        <v>125</v>
      </c>
      <c r="C10" s="56">
        <v>6.9984807313924506E-3</v>
      </c>
      <c r="D10" s="56">
        <v>3.0402530374611901E-3</v>
      </c>
      <c r="E10" s="56">
        <v>1.7982496905800298E-3</v>
      </c>
      <c r="F10" s="56">
        <v>1.5158078810958799E-3</v>
      </c>
      <c r="G10" s="56">
        <v>1.63767004429691E-3</v>
      </c>
      <c r="H10" s="56">
        <v>6.59362420574389E-3</v>
      </c>
      <c r="I10" s="56">
        <v>2.8880644410918997E-2</v>
      </c>
      <c r="J10" s="56">
        <v>6.00483733945864E-2</v>
      </c>
      <c r="K10" s="56">
        <v>5.3586188936741899E-2</v>
      </c>
      <c r="L10" s="56">
        <v>4.6024385306154894E-2</v>
      </c>
      <c r="M10" s="56">
        <v>4.6975610079543199E-2</v>
      </c>
      <c r="N10" s="56">
        <v>5.4095642768964301E-2</v>
      </c>
      <c r="O10" s="56">
        <v>6.5422474434537706E-2</v>
      </c>
      <c r="P10" s="56">
        <v>6.0657752067973102E-2</v>
      </c>
      <c r="Q10" s="56">
        <v>6.1859671090231202E-2</v>
      </c>
      <c r="R10" s="56">
        <v>7.0421837932299503E-2</v>
      </c>
      <c r="S10" s="56">
        <v>9.2666573294909807E-2</v>
      </c>
      <c r="T10" s="56">
        <v>0.10158997406025599</v>
      </c>
      <c r="U10" s="56">
        <v>7.4095549319656104E-2</v>
      </c>
      <c r="V10" s="56">
        <v>5.1919863689643096E-2</v>
      </c>
      <c r="W10" s="56">
        <v>3.96434455217482E-2</v>
      </c>
      <c r="X10" s="56">
        <v>3.22844288287161E-2</v>
      </c>
      <c r="Y10" s="56">
        <v>2.3551755774847298E-2</v>
      </c>
      <c r="Z10" s="56">
        <v>1.4691743497702102E-2</v>
      </c>
    </row>
    <row r="11" spans="1:26" ht="30" customHeight="1" x14ac:dyDescent="0.2">
      <c r="A11" s="54">
        <v>2025</v>
      </c>
      <c r="B11" s="52" t="s">
        <v>125</v>
      </c>
      <c r="C11" s="56">
        <v>3.0000000000000001E-3</v>
      </c>
      <c r="D11" s="56">
        <v>1E-3</v>
      </c>
      <c r="E11" s="56">
        <v>0</v>
      </c>
      <c r="F11" s="56">
        <v>1E-3</v>
      </c>
      <c r="G11" s="56">
        <v>1E-3</v>
      </c>
      <c r="H11" s="56">
        <v>6.9999999999999993E-3</v>
      </c>
      <c r="I11" s="56">
        <v>3.5000000000000003E-2</v>
      </c>
      <c r="J11" s="56">
        <v>7.4999999999999997E-2</v>
      </c>
      <c r="K11" s="56">
        <v>6.2E-2</v>
      </c>
      <c r="L11" s="56">
        <v>4.8000000000000001E-2</v>
      </c>
      <c r="M11" s="56">
        <v>4.4999999999999998E-2</v>
      </c>
      <c r="N11" s="56">
        <v>5.0999999999999997E-2</v>
      </c>
      <c r="O11" s="56">
        <v>6.4000000000000001E-2</v>
      </c>
      <c r="P11" s="56">
        <v>5.5999999999999994E-2</v>
      </c>
      <c r="Q11" s="56">
        <v>5.7000000000000002E-2</v>
      </c>
      <c r="R11" s="56">
        <v>6.8000000000000005E-2</v>
      </c>
      <c r="S11" s="56">
        <v>9.6000000000000002E-2</v>
      </c>
      <c r="T11" s="56">
        <v>0.106</v>
      </c>
      <c r="U11" s="56">
        <v>7.400000000000001E-2</v>
      </c>
      <c r="V11" s="56">
        <v>0.05</v>
      </c>
      <c r="W11" s="56">
        <v>3.7000000000000005E-2</v>
      </c>
      <c r="X11" s="56">
        <v>0.03</v>
      </c>
      <c r="Y11" s="56">
        <v>2.1000000000000001E-2</v>
      </c>
      <c r="Z11" s="56">
        <v>1.2E-2</v>
      </c>
    </row>
    <row r="12" spans="1:26" ht="30" customHeight="1" x14ac:dyDescent="0.2">
      <c r="A12" s="54">
        <v>2024</v>
      </c>
      <c r="B12" s="52" t="s">
        <v>124</v>
      </c>
      <c r="C12" s="56">
        <v>7.2122613142964701E-3</v>
      </c>
      <c r="D12" s="56">
        <v>2.4363854011286499E-3</v>
      </c>
      <c r="E12" s="56">
        <v>4.39951576502018E-4</v>
      </c>
      <c r="F12" s="56">
        <v>2.7024139776265501E-4</v>
      </c>
      <c r="G12" s="56">
        <v>1.57027369458084E-3</v>
      </c>
      <c r="H12" s="56">
        <v>1.0918435390111001E-2</v>
      </c>
      <c r="I12" s="56">
        <v>3.6417312141098099E-2</v>
      </c>
      <c r="J12" s="56">
        <v>6.1045598291350603E-2</v>
      </c>
      <c r="K12" s="56">
        <v>5.1392738754660799E-2</v>
      </c>
      <c r="L12" s="56">
        <v>4.5345522074762099E-2</v>
      </c>
      <c r="M12" s="56">
        <v>4.8024521635254003E-2</v>
      </c>
      <c r="N12" s="56">
        <v>5.4099099480630103E-2</v>
      </c>
      <c r="O12" s="56">
        <v>6.13652849071155E-2</v>
      </c>
      <c r="P12" s="56">
        <v>5.9269650228075496E-2</v>
      </c>
      <c r="Q12" s="56">
        <v>6.1609096394627701E-2</v>
      </c>
      <c r="R12" s="56">
        <v>6.8833375335900393E-2</v>
      </c>
      <c r="S12" s="56">
        <v>8.8122642233604095E-2</v>
      </c>
      <c r="T12" s="56">
        <v>9.7219631090780592E-2</v>
      </c>
      <c r="U12" s="56">
        <v>7.2358353751843296E-2</v>
      </c>
      <c r="V12" s="56">
        <v>5.2351842947442301E-2</v>
      </c>
      <c r="W12" s="56">
        <v>4.0853723351300199E-2</v>
      </c>
      <c r="X12" s="56">
        <v>3.4265403039058298E-2</v>
      </c>
      <c r="Y12" s="56">
        <v>2.6041222056966302E-2</v>
      </c>
      <c r="Z12" s="56">
        <v>1.85374335111484E-2</v>
      </c>
    </row>
    <row r="13" spans="1:26" ht="30" customHeight="1" x14ac:dyDescent="0.2">
      <c r="A13" s="54">
        <v>2025</v>
      </c>
      <c r="B13" s="52" t="s">
        <v>124</v>
      </c>
      <c r="C13" s="56">
        <v>3.0000000000000001E-3</v>
      </c>
      <c r="D13" s="56">
        <v>1E-3</v>
      </c>
      <c r="E13" s="56">
        <v>0</v>
      </c>
      <c r="F13" s="56">
        <v>0</v>
      </c>
      <c r="G13" s="56">
        <v>1E-3</v>
      </c>
      <c r="H13" s="56">
        <v>1.2E-2</v>
      </c>
      <c r="I13" s="56">
        <v>4.2999999999999997E-2</v>
      </c>
      <c r="J13" s="56">
        <v>7.4999999999999997E-2</v>
      </c>
      <c r="K13" s="56">
        <v>5.9000000000000004E-2</v>
      </c>
      <c r="L13" s="56">
        <v>4.5999999999999999E-2</v>
      </c>
      <c r="M13" s="56">
        <v>4.5999999999999999E-2</v>
      </c>
      <c r="N13" s="56">
        <v>5.0999999999999997E-2</v>
      </c>
      <c r="O13" s="56">
        <v>6.0999999999999999E-2</v>
      </c>
      <c r="P13" s="56">
        <v>5.5999999999999994E-2</v>
      </c>
      <c r="Q13" s="56">
        <v>5.7000000000000002E-2</v>
      </c>
      <c r="R13" s="56">
        <v>6.6000000000000003E-2</v>
      </c>
      <c r="S13" s="56">
        <v>8.900000000000001E-2</v>
      </c>
      <c r="T13" s="56">
        <v>0.10199999999999999</v>
      </c>
      <c r="U13" s="56">
        <v>7.2999999999999995E-2</v>
      </c>
      <c r="V13" s="56">
        <v>0.05</v>
      </c>
      <c r="W13" s="56">
        <v>3.7999999999999999E-2</v>
      </c>
      <c r="X13" s="56">
        <v>3.1E-2</v>
      </c>
      <c r="Y13" s="56">
        <v>2.3E-2</v>
      </c>
      <c r="Z13" s="56">
        <v>1.4999999999999999E-2</v>
      </c>
    </row>
    <row r="14" spans="1:26" ht="30" customHeight="1" x14ac:dyDescent="0.2">
      <c r="A14" s="54">
        <v>2024</v>
      </c>
      <c r="B14" s="52" t="s">
        <v>127</v>
      </c>
      <c r="C14" s="56">
        <v>4.4225752542043101E-3</v>
      </c>
      <c r="D14" s="56">
        <v>2.0260617287280801E-3</v>
      </c>
      <c r="E14" s="56">
        <v>1.3343381912457901E-3</v>
      </c>
      <c r="F14" s="56">
        <v>1.14487754130466E-3</v>
      </c>
      <c r="G14" s="56">
        <v>2.3983640051525902E-3</v>
      </c>
      <c r="H14" s="56">
        <v>9.0523330598656498E-3</v>
      </c>
      <c r="I14" s="56">
        <v>2.6803201699936E-2</v>
      </c>
      <c r="J14" s="56">
        <v>6.5246703459421906E-2</v>
      </c>
      <c r="K14" s="56">
        <v>5.4336915838262695E-2</v>
      </c>
      <c r="L14" s="56">
        <v>5.2050505853529799E-2</v>
      </c>
      <c r="M14" s="56">
        <v>5.5465566096251598E-2</v>
      </c>
      <c r="N14" s="56">
        <v>6.7435536227374401E-2</v>
      </c>
      <c r="O14" s="56">
        <v>8.2956149823660008E-2</v>
      </c>
      <c r="P14" s="56">
        <v>7.0551245796297304E-2</v>
      </c>
      <c r="Q14" s="56">
        <v>6.7445998554775399E-2</v>
      </c>
      <c r="R14" s="56">
        <v>7.5597575046025392E-2</v>
      </c>
      <c r="S14" s="56">
        <v>9.1706997040869501E-2</v>
      </c>
      <c r="T14" s="56">
        <v>8.9359094193045288E-2</v>
      </c>
      <c r="U14" s="56">
        <v>6.7839581347478001E-2</v>
      </c>
      <c r="V14" s="56">
        <v>4.27302802743635E-2</v>
      </c>
      <c r="W14" s="56">
        <v>2.8997941768393799E-2</v>
      </c>
      <c r="X14" s="56">
        <v>2.05264458100194E-2</v>
      </c>
      <c r="Y14" s="56">
        <v>1.3662447312039501E-2</v>
      </c>
      <c r="Z14" s="56">
        <v>6.9092640777554505E-3</v>
      </c>
    </row>
    <row r="15" spans="1:26" ht="30" customHeight="1" x14ac:dyDescent="0.2">
      <c r="A15" s="54">
        <v>2025</v>
      </c>
      <c r="B15" s="52" t="s">
        <v>127</v>
      </c>
      <c r="C15" s="56">
        <v>2E-3</v>
      </c>
      <c r="D15" s="56">
        <v>1E-3</v>
      </c>
      <c r="E15" s="56">
        <v>0</v>
      </c>
      <c r="F15" s="56">
        <v>1E-3</v>
      </c>
      <c r="G15" s="56">
        <v>2E-3</v>
      </c>
      <c r="H15" s="56">
        <v>0.01</v>
      </c>
      <c r="I15" s="56">
        <v>3.2000000000000001E-2</v>
      </c>
      <c r="J15" s="56">
        <v>8.1000000000000003E-2</v>
      </c>
      <c r="K15" s="56">
        <v>5.7000000000000002E-2</v>
      </c>
      <c r="L15" s="56">
        <v>5.0999999999999997E-2</v>
      </c>
      <c r="M15" s="56">
        <v>5.2999999999999999E-2</v>
      </c>
      <c r="N15" s="56">
        <v>6.8000000000000005E-2</v>
      </c>
      <c r="O15" s="56">
        <v>8.4000000000000005E-2</v>
      </c>
      <c r="P15" s="56">
        <v>6.8000000000000005E-2</v>
      </c>
      <c r="Q15" s="56">
        <v>6.3E-2</v>
      </c>
      <c r="R15" s="56">
        <v>7.2000000000000008E-2</v>
      </c>
      <c r="S15" s="56">
        <v>9.4E-2</v>
      </c>
      <c r="T15" s="56">
        <v>9.3000000000000013E-2</v>
      </c>
      <c r="U15" s="56">
        <v>6.7000000000000004E-2</v>
      </c>
      <c r="V15" s="56">
        <v>0.04</v>
      </c>
      <c r="W15" s="56">
        <v>2.6000000000000002E-2</v>
      </c>
      <c r="X15" s="56">
        <v>1.8000000000000002E-2</v>
      </c>
      <c r="Y15" s="56">
        <v>1.2E-2</v>
      </c>
      <c r="Z15" s="56">
        <v>6.0000000000000001E-3</v>
      </c>
    </row>
    <row r="16" spans="1:26" ht="30" customHeight="1" x14ac:dyDescent="0.2">
      <c r="A16" s="54">
        <v>2024</v>
      </c>
      <c r="B16" s="52" t="s">
        <v>128</v>
      </c>
      <c r="C16" s="56">
        <v>4.2180690440131001E-3</v>
      </c>
      <c r="D16" s="56">
        <v>1.9846029218486098E-3</v>
      </c>
      <c r="E16" s="56">
        <v>5.9486183226342205E-4</v>
      </c>
      <c r="F16" s="56">
        <v>1.3182798130699099E-3</v>
      </c>
      <c r="G16" s="56">
        <v>1.95967025857674E-3</v>
      </c>
      <c r="H16" s="56">
        <v>1.5358057143068999E-2</v>
      </c>
      <c r="I16" s="56">
        <v>4.1234639533008405E-2</v>
      </c>
      <c r="J16" s="56">
        <v>5.4414193636887702E-2</v>
      </c>
      <c r="K16" s="56">
        <v>4.2031187146980405E-2</v>
      </c>
      <c r="L16" s="56">
        <v>3.9849440080970903E-2</v>
      </c>
      <c r="M16" s="56">
        <v>4.3798069525982794E-2</v>
      </c>
      <c r="N16" s="56">
        <v>5.7844427596101998E-2</v>
      </c>
      <c r="O16" s="56">
        <v>5.9228051377969902E-2</v>
      </c>
      <c r="P16" s="56">
        <v>5.5150865784414999E-2</v>
      </c>
      <c r="Q16" s="56">
        <v>6.0046936433757893E-2</v>
      </c>
      <c r="R16" s="56">
        <v>8.5430426747093793E-2</v>
      </c>
      <c r="S16" s="56">
        <v>0.114468730362052</v>
      </c>
      <c r="T16" s="56">
        <v>9.9031518964580803E-2</v>
      </c>
      <c r="U16" s="56">
        <v>7.0916372696045796E-2</v>
      </c>
      <c r="V16" s="56">
        <v>5.4947418959575695E-2</v>
      </c>
      <c r="W16" s="56">
        <v>4.08492491468209E-2</v>
      </c>
      <c r="X16" s="56">
        <v>2.71529679137942E-2</v>
      </c>
      <c r="Y16" s="56">
        <v>1.6633515802118099E-2</v>
      </c>
      <c r="Z16" s="56">
        <v>1.1538447279003E-2</v>
      </c>
    </row>
    <row r="17" spans="1:26" ht="30" customHeight="1" x14ac:dyDescent="0.2">
      <c r="A17" s="54">
        <v>2025</v>
      </c>
      <c r="B17" s="52" t="s">
        <v>128</v>
      </c>
      <c r="C17" s="56">
        <v>2E-3</v>
      </c>
      <c r="D17" s="56">
        <v>0</v>
      </c>
      <c r="E17" s="56">
        <v>0</v>
      </c>
      <c r="F17" s="56">
        <v>0</v>
      </c>
      <c r="G17" s="56">
        <v>2E-3</v>
      </c>
      <c r="H17" s="56">
        <v>1.7000000000000001E-2</v>
      </c>
      <c r="I17" s="56">
        <v>4.9000000000000002E-2</v>
      </c>
      <c r="J17" s="56">
        <v>6.2E-2</v>
      </c>
      <c r="K17" s="56">
        <v>4.4000000000000004E-2</v>
      </c>
      <c r="L17" s="56">
        <v>3.9E-2</v>
      </c>
      <c r="M17" s="56">
        <v>4.0999999999999995E-2</v>
      </c>
      <c r="N17" s="56">
        <v>5.5E-2</v>
      </c>
      <c r="O17" s="56">
        <v>5.9000000000000004E-2</v>
      </c>
      <c r="P17" s="56">
        <v>5.4000000000000006E-2</v>
      </c>
      <c r="Q17" s="56">
        <v>5.5999999999999994E-2</v>
      </c>
      <c r="R17" s="56">
        <v>8.6999999999999994E-2</v>
      </c>
      <c r="S17" s="56">
        <v>0.121</v>
      </c>
      <c r="T17" s="56">
        <v>0.10099999999999999</v>
      </c>
      <c r="U17" s="56">
        <v>6.8000000000000005E-2</v>
      </c>
      <c r="V17" s="56">
        <v>5.4000000000000006E-2</v>
      </c>
      <c r="W17" s="56">
        <v>3.9E-2</v>
      </c>
      <c r="X17" s="56">
        <v>2.6000000000000002E-2</v>
      </c>
      <c r="Y17" s="56">
        <v>1.4999999999999999E-2</v>
      </c>
      <c r="Z17" s="56">
        <v>9.0000000000000011E-3</v>
      </c>
    </row>
    <row r="18" spans="1:26" ht="30" customHeight="1" x14ac:dyDescent="0.2">
      <c r="A18" s="54">
        <v>2024</v>
      </c>
      <c r="B18" s="52" t="s">
        <v>129</v>
      </c>
      <c r="C18" s="56">
        <v>7.6834647812374403E-3</v>
      </c>
      <c r="D18" s="56">
        <v>3.5076270117519299E-3</v>
      </c>
      <c r="E18" s="56">
        <v>1.7941961458147098E-3</v>
      </c>
      <c r="F18" s="56">
        <v>1.62634985690657E-3</v>
      </c>
      <c r="G18" s="56">
        <v>3.7640919086730402E-3</v>
      </c>
      <c r="H18" s="56">
        <v>9.0375438850176203E-3</v>
      </c>
      <c r="I18" s="56">
        <v>2.2104423769818703E-2</v>
      </c>
      <c r="J18" s="56">
        <v>4.7342209732436101E-2</v>
      </c>
      <c r="K18" s="56">
        <v>6.23120419577365E-2</v>
      </c>
      <c r="L18" s="56">
        <v>4.80814311098368E-2</v>
      </c>
      <c r="M18" s="56">
        <v>4.7107701087649598E-2</v>
      </c>
      <c r="N18" s="56">
        <v>5.6654620102195394E-2</v>
      </c>
      <c r="O18" s="56">
        <v>6.2585800709878001E-2</v>
      </c>
      <c r="P18" s="56">
        <v>5.9548034187141094E-2</v>
      </c>
      <c r="Q18" s="56">
        <v>6.09089250197462E-2</v>
      </c>
      <c r="R18" s="56">
        <v>6.5181780325018993E-2</v>
      </c>
      <c r="S18" s="56">
        <v>7.7800987439453101E-2</v>
      </c>
      <c r="T18" s="56">
        <v>9.2146785944447293E-2</v>
      </c>
      <c r="U18" s="56">
        <v>8.5632921455757099E-2</v>
      </c>
      <c r="V18" s="56">
        <v>6.2965372725318602E-2</v>
      </c>
      <c r="W18" s="56">
        <v>4.62776952370028E-2</v>
      </c>
      <c r="X18" s="56">
        <v>3.6001871638227899E-2</v>
      </c>
      <c r="Y18" s="56">
        <v>2.35860243891967E-2</v>
      </c>
      <c r="Z18" s="56">
        <v>1.6348099579737801E-2</v>
      </c>
    </row>
    <row r="19" spans="1:26" ht="30" customHeight="1" x14ac:dyDescent="0.2">
      <c r="A19" s="54">
        <v>2025</v>
      </c>
      <c r="B19" s="52" t="s">
        <v>129</v>
      </c>
      <c r="C19" s="56">
        <v>5.0000000000000001E-3</v>
      </c>
      <c r="D19" s="56">
        <v>2E-3</v>
      </c>
      <c r="E19" s="56">
        <v>1E-3</v>
      </c>
      <c r="F19" s="56">
        <v>1E-3</v>
      </c>
      <c r="G19" s="56">
        <v>3.0000000000000001E-3</v>
      </c>
      <c r="H19" s="56">
        <v>0.01</v>
      </c>
      <c r="I19" s="56">
        <v>2.6000000000000002E-2</v>
      </c>
      <c r="J19" s="56">
        <v>5.4000000000000006E-2</v>
      </c>
      <c r="K19" s="56">
        <v>7.0999999999999994E-2</v>
      </c>
      <c r="L19" s="56">
        <v>5.2000000000000005E-2</v>
      </c>
      <c r="M19" s="56">
        <v>4.4999999999999998E-2</v>
      </c>
      <c r="N19" s="56">
        <v>5.2999999999999999E-2</v>
      </c>
      <c r="O19" s="56">
        <v>6.0999999999999999E-2</v>
      </c>
      <c r="P19" s="56">
        <v>5.7000000000000002E-2</v>
      </c>
      <c r="Q19" s="56">
        <v>5.7000000000000002E-2</v>
      </c>
      <c r="R19" s="56">
        <v>6.2E-2</v>
      </c>
      <c r="S19" s="56">
        <v>7.9000000000000001E-2</v>
      </c>
      <c r="T19" s="56">
        <v>9.6000000000000002E-2</v>
      </c>
      <c r="U19" s="56">
        <v>8.5000000000000006E-2</v>
      </c>
      <c r="V19" s="56">
        <v>6.2E-2</v>
      </c>
      <c r="W19" s="56">
        <v>4.2999999999999997E-2</v>
      </c>
      <c r="X19" s="56">
        <v>3.5000000000000003E-2</v>
      </c>
      <c r="Y19" s="56">
        <v>2.4E-2</v>
      </c>
      <c r="Z19" s="56">
        <v>1.6E-2</v>
      </c>
    </row>
    <row r="20" spans="1:26" ht="30" customHeight="1" x14ac:dyDescent="0.2">
      <c r="A20" s="54">
        <v>2024</v>
      </c>
      <c r="B20" s="52" t="s">
        <v>130</v>
      </c>
      <c r="C20" s="56">
        <v>7.6615572477844599E-3</v>
      </c>
      <c r="D20" s="56">
        <v>1.7985757480668098E-3</v>
      </c>
      <c r="E20" s="56">
        <v>1.5699049104754599E-4</v>
      </c>
      <c r="F20" s="56">
        <v>2.4308125125262498E-3</v>
      </c>
      <c r="G20" s="56">
        <v>8.8542884765324299E-3</v>
      </c>
      <c r="H20" s="56">
        <v>1.4762434170399099E-2</v>
      </c>
      <c r="I20" s="56">
        <v>1.7956763183189797E-2</v>
      </c>
      <c r="J20" s="56">
        <v>3.5083967299636601E-2</v>
      </c>
      <c r="K20" s="56">
        <v>5.7943864438029499E-2</v>
      </c>
      <c r="L20" s="56">
        <v>6.2814534692637203E-2</v>
      </c>
      <c r="M20" s="56">
        <v>6.6221116831840204E-2</v>
      </c>
      <c r="N20" s="56">
        <v>6.7218074598981895E-2</v>
      </c>
      <c r="O20" s="56">
        <v>7.5501212587366209E-2</v>
      </c>
      <c r="P20" s="56">
        <v>6.64547439595988E-2</v>
      </c>
      <c r="Q20" s="56">
        <v>6.7224084100809697E-2</v>
      </c>
      <c r="R20" s="56">
        <v>6.6006385560344202E-2</v>
      </c>
      <c r="S20" s="56">
        <v>6.5604182613272097E-2</v>
      </c>
      <c r="T20" s="56">
        <v>7.1076236726048195E-2</v>
      </c>
      <c r="U20" s="56">
        <v>7.0848061517473596E-2</v>
      </c>
      <c r="V20" s="56">
        <v>5.6617747050155501E-2</v>
      </c>
      <c r="W20" s="56">
        <v>3.9667544446306498E-2</v>
      </c>
      <c r="X20" s="56">
        <v>2.4851210620338602E-2</v>
      </c>
      <c r="Y20" s="56">
        <v>2.8472028402020802E-2</v>
      </c>
      <c r="Z20" s="56">
        <v>2.4773582725594098E-2</v>
      </c>
    </row>
    <row r="21" spans="1:26" ht="30" customHeight="1" x14ac:dyDescent="0.2">
      <c r="A21" s="54">
        <v>2025</v>
      </c>
      <c r="B21" s="52" t="s">
        <v>130</v>
      </c>
      <c r="C21" s="56">
        <v>6.9999999999999993E-3</v>
      </c>
      <c r="D21" s="56">
        <v>2E-3</v>
      </c>
      <c r="E21" s="56">
        <v>0</v>
      </c>
      <c r="F21" s="56">
        <v>3.0000000000000001E-3</v>
      </c>
      <c r="G21" s="56">
        <v>1.1000000000000001E-2</v>
      </c>
      <c r="H21" s="56">
        <v>1.4999999999999999E-2</v>
      </c>
      <c r="I21" s="56">
        <v>2.1000000000000001E-2</v>
      </c>
      <c r="J21" s="56">
        <v>4.0999999999999995E-2</v>
      </c>
      <c r="K21" s="56">
        <v>6.3E-2</v>
      </c>
      <c r="L21" s="56">
        <v>6.4000000000000001E-2</v>
      </c>
      <c r="M21" s="56">
        <v>6.5000000000000002E-2</v>
      </c>
      <c r="N21" s="56">
        <v>6.6000000000000003E-2</v>
      </c>
      <c r="O21" s="56">
        <v>7.9000000000000001E-2</v>
      </c>
      <c r="P21" s="56">
        <v>6.6000000000000003E-2</v>
      </c>
      <c r="Q21" s="56">
        <v>6.2E-2</v>
      </c>
      <c r="R21" s="56">
        <v>6.2E-2</v>
      </c>
      <c r="S21" s="56">
        <v>6.4000000000000001E-2</v>
      </c>
      <c r="T21" s="56">
        <v>7.0999999999999994E-2</v>
      </c>
      <c r="U21" s="56">
        <v>6.9000000000000006E-2</v>
      </c>
      <c r="V21" s="56">
        <v>5.4000000000000006E-2</v>
      </c>
      <c r="W21" s="56">
        <v>3.7999999999999999E-2</v>
      </c>
      <c r="X21" s="56">
        <v>2.3E-2</v>
      </c>
      <c r="Y21" s="56">
        <v>0.03</v>
      </c>
      <c r="Z21" s="56">
        <v>2.4E-2</v>
      </c>
    </row>
    <row r="22" spans="1:26" ht="30" customHeight="1" x14ac:dyDescent="0.2">
      <c r="A22" s="54">
        <v>2024</v>
      </c>
      <c r="B22" s="52" t="s">
        <v>131</v>
      </c>
      <c r="C22" s="56">
        <v>6.6256762717200202E-3</v>
      </c>
      <c r="D22" s="56">
        <v>3.8979836284270901E-3</v>
      </c>
      <c r="E22" s="56">
        <v>5.6037290967007906E-3</v>
      </c>
      <c r="F22" s="56">
        <v>4.8074228575726505E-3</v>
      </c>
      <c r="G22" s="56">
        <v>1.79345999644558E-3</v>
      </c>
      <c r="H22" s="56">
        <v>5.9397944979864203E-3</v>
      </c>
      <c r="I22" s="56">
        <v>2.1601733955793997E-2</v>
      </c>
      <c r="J22" s="56">
        <v>5.8566844616734406E-2</v>
      </c>
      <c r="K22" s="56">
        <v>7.9632915741340904E-2</v>
      </c>
      <c r="L22" s="56">
        <v>4.84677980382364E-2</v>
      </c>
      <c r="M22" s="56">
        <v>4.1663775837501901E-2</v>
      </c>
      <c r="N22" s="56">
        <v>4.9442241858331196E-2</v>
      </c>
      <c r="O22" s="56">
        <v>6.0852839398449196E-2</v>
      </c>
      <c r="P22" s="56">
        <v>5.5269736758491901E-2</v>
      </c>
      <c r="Q22" s="56">
        <v>5.3735045037555801E-2</v>
      </c>
      <c r="R22" s="56">
        <v>6.2772975008026602E-2</v>
      </c>
      <c r="S22" s="56">
        <v>7.9009538381981603E-2</v>
      </c>
      <c r="T22" s="56">
        <v>0.10370774102587699</v>
      </c>
      <c r="U22" s="56">
        <v>9.3947051677191404E-2</v>
      </c>
      <c r="V22" s="56">
        <v>6.509168043326391E-2</v>
      </c>
      <c r="W22" s="56">
        <v>3.9554668548466204E-2</v>
      </c>
      <c r="X22" s="56">
        <v>2.6391447229293902E-2</v>
      </c>
      <c r="Y22" s="56">
        <v>1.8298792352209901E-2</v>
      </c>
      <c r="Z22" s="56">
        <v>1.3325107752401699E-2</v>
      </c>
    </row>
    <row r="23" spans="1:26" ht="30" customHeight="1" x14ac:dyDescent="0.2">
      <c r="A23" s="54">
        <v>2025</v>
      </c>
      <c r="B23" s="52" t="s">
        <v>131</v>
      </c>
      <c r="C23" s="56">
        <v>4.0000000000000001E-3</v>
      </c>
      <c r="D23" s="56">
        <v>1E-3</v>
      </c>
      <c r="E23" s="56">
        <v>1E-3</v>
      </c>
      <c r="F23" s="56">
        <v>1E-3</v>
      </c>
      <c r="G23" s="56">
        <v>1E-3</v>
      </c>
      <c r="H23" s="56">
        <v>5.0000000000000001E-3</v>
      </c>
      <c r="I23" s="56">
        <v>2.2000000000000002E-2</v>
      </c>
      <c r="J23" s="56">
        <v>6.6000000000000003E-2</v>
      </c>
      <c r="K23" s="56">
        <v>9.6999999999999989E-2</v>
      </c>
      <c r="L23" s="56">
        <v>5.5E-2</v>
      </c>
      <c r="M23" s="56">
        <v>4.2999999999999997E-2</v>
      </c>
      <c r="N23" s="56">
        <v>4.9000000000000002E-2</v>
      </c>
      <c r="O23" s="56">
        <v>6.3E-2</v>
      </c>
      <c r="P23" s="56">
        <v>5.5E-2</v>
      </c>
      <c r="Q23" s="56">
        <v>5.0999999999999997E-2</v>
      </c>
      <c r="R23" s="56">
        <v>6.0999999999999999E-2</v>
      </c>
      <c r="S23" s="56">
        <v>8.1000000000000003E-2</v>
      </c>
      <c r="T23" s="56">
        <v>0.107</v>
      </c>
      <c r="U23" s="56">
        <v>9.0999999999999998E-2</v>
      </c>
      <c r="V23" s="56">
        <v>6.2E-2</v>
      </c>
      <c r="W23" s="56">
        <v>3.5000000000000003E-2</v>
      </c>
      <c r="X23" s="56">
        <v>2.3E-2</v>
      </c>
      <c r="Y23" s="56">
        <v>1.4999999999999999E-2</v>
      </c>
      <c r="Z23" s="56">
        <v>1.1000000000000001E-2</v>
      </c>
    </row>
    <row r="24" spans="1:26" ht="30" customHeight="1" x14ac:dyDescent="0.2">
      <c r="A24" s="54">
        <v>2024</v>
      </c>
      <c r="B24" s="52" t="s">
        <v>133</v>
      </c>
      <c r="C24" s="56">
        <v>9.2396207104702196E-3</v>
      </c>
      <c r="D24" s="56">
        <v>4.0723050752979597E-3</v>
      </c>
      <c r="E24" s="56">
        <v>2.60890875924355E-3</v>
      </c>
      <c r="F24" s="56">
        <v>2.4469320766117302E-3</v>
      </c>
      <c r="G24" s="56">
        <v>2.8933640919146298E-3</v>
      </c>
      <c r="H24" s="56">
        <v>8.3893357906592199E-3</v>
      </c>
      <c r="I24" s="56">
        <v>2.9043980584388798E-2</v>
      </c>
      <c r="J24" s="56">
        <v>7.2231778069149405E-2</v>
      </c>
      <c r="K24" s="56">
        <v>6.7926399852552999E-2</v>
      </c>
      <c r="L24" s="56">
        <v>4.5085996483354603E-2</v>
      </c>
      <c r="M24" s="56">
        <v>4.2392323324547301E-2</v>
      </c>
      <c r="N24" s="56">
        <v>4.9310062034613897E-2</v>
      </c>
      <c r="O24" s="56">
        <v>5.8223713937688097E-2</v>
      </c>
      <c r="P24" s="56">
        <v>5.2793510517260396E-2</v>
      </c>
      <c r="Q24" s="56">
        <v>5.2782599330544307E-2</v>
      </c>
      <c r="R24" s="56">
        <v>6.4276503648981104E-2</v>
      </c>
      <c r="S24" s="56">
        <v>8.5709387097792702E-2</v>
      </c>
      <c r="T24" s="56">
        <v>9.9500408961007814E-2</v>
      </c>
      <c r="U24" s="56">
        <v>8.3234702151359391E-2</v>
      </c>
      <c r="V24" s="56">
        <v>5.5937391749618495E-2</v>
      </c>
      <c r="W24" s="56">
        <v>3.8038157508748595E-2</v>
      </c>
      <c r="X24" s="56">
        <v>2.9758767561306E-2</v>
      </c>
      <c r="Y24" s="56">
        <v>2.5613698075231901E-2</v>
      </c>
      <c r="Z24" s="56">
        <v>1.8490152607656601E-2</v>
      </c>
    </row>
    <row r="25" spans="1:26" ht="30" customHeight="1" x14ac:dyDescent="0.2">
      <c r="A25" s="54">
        <v>2025</v>
      </c>
      <c r="B25" s="52" t="s">
        <v>133</v>
      </c>
      <c r="C25" s="56">
        <v>6.0000000000000001E-3</v>
      </c>
      <c r="D25" s="56">
        <v>2E-3</v>
      </c>
      <c r="E25" s="56">
        <v>1E-3</v>
      </c>
      <c r="F25" s="56">
        <v>2E-3</v>
      </c>
      <c r="G25" s="56">
        <v>2E-3</v>
      </c>
      <c r="H25" s="56">
        <v>8.0000000000000002E-3</v>
      </c>
      <c r="I25" s="56">
        <v>3.4000000000000002E-2</v>
      </c>
      <c r="J25" s="56">
        <v>8.5999999999999993E-2</v>
      </c>
      <c r="K25" s="56">
        <v>0.08</v>
      </c>
      <c r="L25" s="56">
        <v>4.5999999999999999E-2</v>
      </c>
      <c r="M25" s="56">
        <v>3.9E-2</v>
      </c>
      <c r="N25" s="56">
        <v>4.4999999999999998E-2</v>
      </c>
      <c r="O25" s="56">
        <v>5.5999999999999994E-2</v>
      </c>
      <c r="P25" s="56">
        <v>4.9000000000000002E-2</v>
      </c>
      <c r="Q25" s="56">
        <v>4.8000000000000001E-2</v>
      </c>
      <c r="R25" s="56">
        <v>6.0999999999999999E-2</v>
      </c>
      <c r="S25" s="56">
        <v>8.8000000000000009E-2</v>
      </c>
      <c r="T25" s="56">
        <v>0.105</v>
      </c>
      <c r="U25" s="56">
        <v>8.5000000000000006E-2</v>
      </c>
      <c r="V25" s="56">
        <v>5.5E-2</v>
      </c>
      <c r="W25" s="56">
        <v>3.5000000000000003E-2</v>
      </c>
      <c r="X25" s="56">
        <v>2.7000000000000003E-2</v>
      </c>
      <c r="Y25" s="56">
        <v>2.4E-2</v>
      </c>
      <c r="Z25" s="56">
        <v>1.6E-2</v>
      </c>
    </row>
    <row r="26" spans="1:26" ht="30" customHeight="1" x14ac:dyDescent="0.2">
      <c r="A26" s="54">
        <v>2024</v>
      </c>
      <c r="B26" s="52" t="s">
        <v>132</v>
      </c>
      <c r="C26" s="56">
        <v>6.3960674977160603E-3</v>
      </c>
      <c r="D26" s="56">
        <v>2.06383359565685E-3</v>
      </c>
      <c r="E26" s="56">
        <v>1.2206846906354699E-3</v>
      </c>
      <c r="F26" s="56">
        <v>9.7625502236673507E-4</v>
      </c>
      <c r="G26" s="56">
        <v>2.4130434352123199E-3</v>
      </c>
      <c r="H26" s="56">
        <v>8.8775581278116595E-3</v>
      </c>
      <c r="I26" s="56">
        <v>2.8534301041783498E-2</v>
      </c>
      <c r="J26" s="56">
        <v>7.4471409004017608E-2</v>
      </c>
      <c r="K26" s="56">
        <v>6.8095057742311893E-2</v>
      </c>
      <c r="L26" s="56">
        <v>4.8532935541769906E-2</v>
      </c>
      <c r="M26" s="56">
        <v>5.3401382185631702E-2</v>
      </c>
      <c r="N26" s="56">
        <v>5.58511890827499E-2</v>
      </c>
      <c r="O26" s="56">
        <v>6.2807490413303094E-2</v>
      </c>
      <c r="P26" s="56">
        <v>5.7043892215728705E-2</v>
      </c>
      <c r="Q26" s="56">
        <v>5.8243052631243603E-2</v>
      </c>
      <c r="R26" s="56">
        <v>6.9954238530122795E-2</v>
      </c>
      <c r="S26" s="56">
        <v>8.8817338371850504E-2</v>
      </c>
      <c r="T26" s="56">
        <v>9.7679226827374399E-2</v>
      </c>
      <c r="U26" s="56">
        <v>7.3232816116481803E-2</v>
      </c>
      <c r="V26" s="56">
        <v>4.8342230464201996E-2</v>
      </c>
      <c r="W26" s="56">
        <v>3.4251751193499498E-2</v>
      </c>
      <c r="X26" s="56">
        <v>2.8431931589310299E-2</v>
      </c>
      <c r="Y26" s="56">
        <v>1.7541078863824798E-2</v>
      </c>
      <c r="Z26" s="56">
        <v>1.2821235815395101E-2</v>
      </c>
    </row>
    <row r="27" spans="1:26" ht="30" customHeight="1" x14ac:dyDescent="0.2">
      <c r="A27" s="54">
        <v>2025</v>
      </c>
      <c r="B27" s="52" t="s">
        <v>132</v>
      </c>
      <c r="C27" s="56">
        <v>3.0000000000000001E-3</v>
      </c>
      <c r="D27" s="56">
        <v>1E-3</v>
      </c>
      <c r="E27" s="56">
        <v>0</v>
      </c>
      <c r="F27" s="56">
        <v>0</v>
      </c>
      <c r="G27" s="56">
        <v>1E-3</v>
      </c>
      <c r="H27" s="56">
        <v>9.0000000000000011E-3</v>
      </c>
      <c r="I27" s="56">
        <v>3.6000000000000004E-2</v>
      </c>
      <c r="J27" s="56">
        <v>9.1999999999999998E-2</v>
      </c>
      <c r="K27" s="56">
        <v>7.5999999999999998E-2</v>
      </c>
      <c r="L27" s="56">
        <v>4.9000000000000002E-2</v>
      </c>
      <c r="M27" s="56">
        <v>4.8000000000000001E-2</v>
      </c>
      <c r="N27" s="56">
        <v>5.2000000000000005E-2</v>
      </c>
      <c r="O27" s="56">
        <v>6.0999999999999999E-2</v>
      </c>
      <c r="P27" s="56">
        <v>5.4000000000000006E-2</v>
      </c>
      <c r="Q27" s="56">
        <v>5.2000000000000005E-2</v>
      </c>
      <c r="R27" s="56">
        <v>6.6000000000000003E-2</v>
      </c>
      <c r="S27" s="56">
        <v>9.1999999999999998E-2</v>
      </c>
      <c r="T27" s="56">
        <v>0.10199999999999999</v>
      </c>
      <c r="U27" s="56">
        <v>7.5999999999999998E-2</v>
      </c>
      <c r="V27" s="56">
        <v>4.7E-2</v>
      </c>
      <c r="W27" s="56">
        <v>3.1E-2</v>
      </c>
      <c r="X27" s="56">
        <v>2.6000000000000002E-2</v>
      </c>
      <c r="Y27" s="56">
        <v>1.4999999999999999E-2</v>
      </c>
      <c r="Z27" s="56">
        <v>0.01</v>
      </c>
    </row>
    <row r="28" spans="1:26" ht="30" customHeight="1" x14ac:dyDescent="0.2">
      <c r="A28" s="54">
        <v>2024</v>
      </c>
      <c r="B28" s="52" t="s">
        <v>134</v>
      </c>
      <c r="C28" s="56">
        <v>8.9360216865754707E-3</v>
      </c>
      <c r="D28" s="56">
        <v>3.8277127859868997E-3</v>
      </c>
      <c r="E28" s="56">
        <v>2.2747406452630898E-3</v>
      </c>
      <c r="F28" s="56">
        <v>1.56054124863658E-3</v>
      </c>
      <c r="G28" s="56">
        <v>1.9679121279517799E-3</v>
      </c>
      <c r="H28" s="56">
        <v>7.15478314860049E-3</v>
      </c>
      <c r="I28" s="56">
        <v>2.1303179648003701E-2</v>
      </c>
      <c r="J28" s="56">
        <v>4.1636171178321101E-2</v>
      </c>
      <c r="K28" s="56">
        <v>4.2201095089584105E-2</v>
      </c>
      <c r="L28" s="56">
        <v>4.4716984530048395E-2</v>
      </c>
      <c r="M28" s="56">
        <v>4.9394171212698998E-2</v>
      </c>
      <c r="N28" s="56">
        <v>5.7678168317645696E-2</v>
      </c>
      <c r="O28" s="56">
        <v>6.8358664303762695E-2</v>
      </c>
      <c r="P28" s="56">
        <v>6.3132307148731595E-2</v>
      </c>
      <c r="Q28" s="56">
        <v>6.5089070689166501E-2</v>
      </c>
      <c r="R28" s="56">
        <v>7.4202873196077407E-2</v>
      </c>
      <c r="S28" s="56">
        <v>8.6743673204548899E-2</v>
      </c>
      <c r="T28" s="56">
        <v>9.4404244278453509E-2</v>
      </c>
      <c r="U28" s="56">
        <v>7.5843934092682599E-2</v>
      </c>
      <c r="V28" s="56">
        <v>5.80139682480025E-2</v>
      </c>
      <c r="W28" s="56">
        <v>4.5855203114773702E-2</v>
      </c>
      <c r="X28" s="56">
        <v>3.9773984200549901E-2</v>
      </c>
      <c r="Y28" s="56">
        <v>2.8193771101451701E-2</v>
      </c>
      <c r="Z28" s="56">
        <v>1.7736824802482599E-2</v>
      </c>
    </row>
    <row r="29" spans="1:26" ht="30" customHeight="1" x14ac:dyDescent="0.2">
      <c r="A29" s="54">
        <v>2025</v>
      </c>
      <c r="B29" s="52" t="s">
        <v>134</v>
      </c>
      <c r="C29" s="56">
        <v>3.0000000000000001E-3</v>
      </c>
      <c r="D29" s="56">
        <v>1E-3</v>
      </c>
      <c r="E29" s="56">
        <v>1E-3</v>
      </c>
      <c r="F29" s="56">
        <v>1E-3</v>
      </c>
      <c r="G29" s="56">
        <v>1E-3</v>
      </c>
      <c r="H29" s="56">
        <v>8.0000000000000002E-3</v>
      </c>
      <c r="I29" s="56">
        <v>2.5000000000000001E-2</v>
      </c>
      <c r="J29" s="56">
        <v>5.2999999999999999E-2</v>
      </c>
      <c r="K29" s="56">
        <v>0.05</v>
      </c>
      <c r="L29" s="56">
        <v>4.9000000000000002E-2</v>
      </c>
      <c r="M29" s="56">
        <v>0.05</v>
      </c>
      <c r="N29" s="56">
        <v>5.7999999999999996E-2</v>
      </c>
      <c r="O29" s="56">
        <v>7.2000000000000008E-2</v>
      </c>
      <c r="P29" s="56">
        <v>6.2E-2</v>
      </c>
      <c r="Q29" s="56">
        <v>6.2E-2</v>
      </c>
      <c r="R29" s="56">
        <v>7.2000000000000008E-2</v>
      </c>
      <c r="S29" s="56">
        <v>8.900000000000001E-2</v>
      </c>
      <c r="T29" s="56">
        <v>9.8000000000000004E-2</v>
      </c>
      <c r="U29" s="56">
        <v>7.4999999999999997E-2</v>
      </c>
      <c r="V29" s="56">
        <v>5.5E-2</v>
      </c>
      <c r="W29" s="56">
        <v>4.0999999999999995E-2</v>
      </c>
      <c r="X29" s="56">
        <v>3.6000000000000004E-2</v>
      </c>
      <c r="Y29" s="56">
        <v>2.4E-2</v>
      </c>
      <c r="Z29" s="56">
        <v>1.3999999999999999E-2</v>
      </c>
    </row>
    <row r="30" spans="1:26" ht="30" customHeight="1" x14ac:dyDescent="0.2">
      <c r="A30" s="54">
        <v>2024</v>
      </c>
      <c r="B30" s="52" t="s">
        <v>135</v>
      </c>
      <c r="C30" s="56">
        <v>5.1811635647101692E-3</v>
      </c>
      <c r="D30" s="56">
        <v>1.6086747393622299E-3</v>
      </c>
      <c r="E30" s="56">
        <v>2.4147017858655199E-4</v>
      </c>
      <c r="F30" s="56">
        <v>2.94925408960674E-4</v>
      </c>
      <c r="G30" s="56">
        <v>1.3359711407294999E-3</v>
      </c>
      <c r="H30" s="56">
        <v>1.0225924127776001E-2</v>
      </c>
      <c r="I30" s="56">
        <v>3.9690098934162102E-2</v>
      </c>
      <c r="J30" s="56">
        <v>7.4796975089350598E-2</v>
      </c>
      <c r="K30" s="56">
        <v>6.0737532668365297E-2</v>
      </c>
      <c r="L30" s="56">
        <v>4.6319878761079798E-2</v>
      </c>
      <c r="M30" s="56">
        <v>4.5099112858225598E-2</v>
      </c>
      <c r="N30" s="56">
        <v>5.1834267076053202E-2</v>
      </c>
      <c r="O30" s="56">
        <v>6.0889603582360598E-2</v>
      </c>
      <c r="P30" s="56">
        <v>5.1699604953558999E-2</v>
      </c>
      <c r="Q30" s="56">
        <v>5.1049847411942496E-2</v>
      </c>
      <c r="R30" s="56">
        <v>6.2623007192595795E-2</v>
      </c>
      <c r="S30" s="56">
        <v>8.4801090732470802E-2</v>
      </c>
      <c r="T30" s="56">
        <v>9.8901187801844107E-2</v>
      </c>
      <c r="U30" s="56">
        <v>8.20755908159818E-2</v>
      </c>
      <c r="V30" s="56">
        <v>5.7237239125419198E-2</v>
      </c>
      <c r="W30" s="56">
        <v>4.0895196924665297E-2</v>
      </c>
      <c r="X30" s="56">
        <v>3.2456336446810397E-2</v>
      </c>
      <c r="Y30" s="56">
        <v>2.34398113050849E-2</v>
      </c>
      <c r="Z30" s="56">
        <v>1.6565489159903898E-2</v>
      </c>
    </row>
    <row r="31" spans="1:26" ht="30" customHeight="1" x14ac:dyDescent="0.2">
      <c r="A31" s="54">
        <v>2025</v>
      </c>
      <c r="B31" s="52" t="s">
        <v>135</v>
      </c>
      <c r="C31" s="56">
        <v>2E-3</v>
      </c>
      <c r="D31" s="56">
        <v>1E-3</v>
      </c>
      <c r="E31" s="56">
        <v>0</v>
      </c>
      <c r="F31" s="56">
        <v>0</v>
      </c>
      <c r="G31" s="56">
        <v>1E-3</v>
      </c>
      <c r="H31" s="56">
        <v>0.01</v>
      </c>
      <c r="I31" s="56">
        <v>4.4999999999999998E-2</v>
      </c>
      <c r="J31" s="56">
        <v>9.5000000000000001E-2</v>
      </c>
      <c r="K31" s="56">
        <v>7.4999999999999997E-2</v>
      </c>
      <c r="L31" s="56">
        <v>4.5999999999999999E-2</v>
      </c>
      <c r="M31" s="56">
        <v>4.0999999999999995E-2</v>
      </c>
      <c r="N31" s="56">
        <v>4.5999999999999999E-2</v>
      </c>
      <c r="O31" s="56">
        <v>5.9000000000000004E-2</v>
      </c>
      <c r="P31" s="56">
        <v>4.7E-2</v>
      </c>
      <c r="Q31" s="56">
        <v>4.4999999999999998E-2</v>
      </c>
      <c r="R31" s="56">
        <v>5.7000000000000002E-2</v>
      </c>
      <c r="S31" s="56">
        <v>8.5999999999999993E-2</v>
      </c>
      <c r="T31" s="56">
        <v>0.105</v>
      </c>
      <c r="U31" s="56">
        <v>8.1000000000000003E-2</v>
      </c>
      <c r="V31" s="56">
        <v>5.4000000000000006E-2</v>
      </c>
      <c r="W31" s="56">
        <v>3.7000000000000005E-2</v>
      </c>
      <c r="X31" s="56">
        <v>2.8999999999999998E-2</v>
      </c>
      <c r="Y31" s="56">
        <v>2.2000000000000002E-2</v>
      </c>
      <c r="Z31" s="56">
        <v>1.3999999999999999E-2</v>
      </c>
    </row>
    <row r="32" spans="1:26" ht="30" customHeight="1" x14ac:dyDescent="0.2">
      <c r="A32" s="54">
        <v>2024</v>
      </c>
      <c r="B32" s="52" t="s">
        <v>136</v>
      </c>
      <c r="C32" s="56">
        <v>8.4625920531400303E-3</v>
      </c>
      <c r="D32" s="56">
        <v>3.4062810227441496E-3</v>
      </c>
      <c r="E32" s="56">
        <v>8.1659027960530599E-4</v>
      </c>
      <c r="F32" s="56">
        <v>8.3422140348957303E-4</v>
      </c>
      <c r="G32" s="56">
        <v>3.36750123548146E-3</v>
      </c>
      <c r="H32" s="56">
        <v>1.9006655532134199E-2</v>
      </c>
      <c r="I32" s="56">
        <v>5.7832865630859896E-2</v>
      </c>
      <c r="J32" s="56">
        <v>8.8450180784159393E-2</v>
      </c>
      <c r="K32" s="56">
        <v>6.6767980489380901E-2</v>
      </c>
      <c r="L32" s="56">
        <v>4.1563854632686394E-2</v>
      </c>
      <c r="M32" s="56">
        <v>3.6519051601870099E-2</v>
      </c>
      <c r="N32" s="56">
        <v>4.4155282432365502E-2</v>
      </c>
      <c r="O32" s="56">
        <v>5.2481558973503803E-2</v>
      </c>
      <c r="P32" s="56">
        <v>4.6279268317044098E-2</v>
      </c>
      <c r="Q32" s="56">
        <v>4.6243224393832404E-2</v>
      </c>
      <c r="R32" s="56">
        <v>6.0208898419539095E-2</v>
      </c>
      <c r="S32" s="56">
        <v>9.28299082921E-2</v>
      </c>
      <c r="T32" s="56">
        <v>9.7636995135373203E-2</v>
      </c>
      <c r="U32" s="56">
        <v>7.3849134902416499E-2</v>
      </c>
      <c r="V32" s="56">
        <v>5.0413115471701998E-2</v>
      </c>
      <c r="W32" s="56">
        <v>3.7799262272087304E-2</v>
      </c>
      <c r="X32" s="56">
        <v>3.2021030543533696E-2</v>
      </c>
      <c r="Y32" s="56">
        <v>2.4048722698899502E-2</v>
      </c>
      <c r="Z32" s="56">
        <v>1.5005823482051399E-2</v>
      </c>
    </row>
    <row r="33" spans="1:26" ht="30" customHeight="1" x14ac:dyDescent="0.2">
      <c r="A33" s="54">
        <v>2025</v>
      </c>
      <c r="B33" s="52" t="s">
        <v>136</v>
      </c>
      <c r="C33" s="56">
        <v>5.0000000000000001E-3</v>
      </c>
      <c r="D33" s="56">
        <v>1E-3</v>
      </c>
      <c r="E33" s="56">
        <v>0</v>
      </c>
      <c r="F33" s="56">
        <v>1E-3</v>
      </c>
      <c r="G33" s="56">
        <v>3.0000000000000001E-3</v>
      </c>
      <c r="H33" s="56">
        <v>2.2000000000000002E-2</v>
      </c>
      <c r="I33" s="56">
        <v>6.8000000000000005E-2</v>
      </c>
      <c r="J33" s="56">
        <v>0.10800000000000001</v>
      </c>
      <c r="K33" s="56">
        <v>7.400000000000001E-2</v>
      </c>
      <c r="L33" s="56">
        <v>0.04</v>
      </c>
      <c r="M33" s="56">
        <v>3.2000000000000001E-2</v>
      </c>
      <c r="N33" s="56">
        <v>0.04</v>
      </c>
      <c r="O33" s="56">
        <v>5.0999999999999997E-2</v>
      </c>
      <c r="P33" s="56">
        <v>4.0999999999999995E-2</v>
      </c>
      <c r="Q33" s="56">
        <v>4.0999999999999995E-2</v>
      </c>
      <c r="R33" s="56">
        <v>5.7999999999999996E-2</v>
      </c>
      <c r="S33" s="56">
        <v>9.8000000000000004E-2</v>
      </c>
      <c r="T33" s="56">
        <v>0.10199999999999999</v>
      </c>
      <c r="U33" s="56">
        <v>7.2999999999999995E-2</v>
      </c>
      <c r="V33" s="56">
        <v>4.5999999999999999E-2</v>
      </c>
      <c r="W33" s="56">
        <v>3.3000000000000002E-2</v>
      </c>
      <c r="X33" s="56">
        <v>2.7999999999999997E-2</v>
      </c>
      <c r="Y33" s="56">
        <v>2.1000000000000001E-2</v>
      </c>
      <c r="Z33" s="56">
        <v>1.2E-2</v>
      </c>
    </row>
    <row r="34" spans="1:26" ht="30" customHeight="1" x14ac:dyDescent="0.2">
      <c r="A34" s="54">
        <v>2024</v>
      </c>
      <c r="B34" s="52" t="s">
        <v>245</v>
      </c>
      <c r="C34" s="56" t="s">
        <v>246</v>
      </c>
      <c r="D34" s="56" t="s">
        <v>246</v>
      </c>
      <c r="E34" s="56" t="s">
        <v>246</v>
      </c>
      <c r="F34" s="56" t="s">
        <v>246</v>
      </c>
      <c r="G34" s="56" t="s">
        <v>246</v>
      </c>
      <c r="H34" s="56" t="s">
        <v>246</v>
      </c>
      <c r="I34" s="56" t="s">
        <v>246</v>
      </c>
      <c r="J34" s="56" t="s">
        <v>246</v>
      </c>
      <c r="K34" s="56" t="s">
        <v>246</v>
      </c>
      <c r="L34" s="56" t="s">
        <v>246</v>
      </c>
      <c r="M34" s="56" t="s">
        <v>246</v>
      </c>
      <c r="N34" s="56" t="s">
        <v>246</v>
      </c>
      <c r="O34" s="56" t="s">
        <v>246</v>
      </c>
      <c r="P34" s="56" t="s">
        <v>246</v>
      </c>
      <c r="Q34" s="56" t="s">
        <v>246</v>
      </c>
      <c r="R34" s="56" t="s">
        <v>246</v>
      </c>
      <c r="S34" s="56" t="s">
        <v>246</v>
      </c>
      <c r="T34" s="56" t="s">
        <v>246</v>
      </c>
      <c r="U34" s="56" t="s">
        <v>246</v>
      </c>
      <c r="V34" s="56" t="s">
        <v>246</v>
      </c>
      <c r="W34" s="56" t="s">
        <v>246</v>
      </c>
      <c r="X34" s="56" t="s">
        <v>246</v>
      </c>
      <c r="Y34" s="56" t="s">
        <v>246</v>
      </c>
      <c r="Z34" s="56" t="s">
        <v>246</v>
      </c>
    </row>
    <row r="35" spans="1:26" ht="30" customHeight="1" x14ac:dyDescent="0.2">
      <c r="A35" s="54">
        <v>2025</v>
      </c>
      <c r="B35" s="52" t="s">
        <v>245</v>
      </c>
      <c r="C35" s="56">
        <v>6.0000000000000001E-3</v>
      </c>
      <c r="D35" s="56">
        <v>1E-3</v>
      </c>
      <c r="E35" s="56">
        <v>0</v>
      </c>
      <c r="F35" s="56">
        <v>1E-3</v>
      </c>
      <c r="G35" s="56">
        <v>1E-3</v>
      </c>
      <c r="H35" s="56">
        <v>9.0000000000000011E-3</v>
      </c>
      <c r="I35" s="56">
        <v>3.6000000000000004E-2</v>
      </c>
      <c r="J35" s="56">
        <v>0.09</v>
      </c>
      <c r="K35" s="56">
        <v>0.08</v>
      </c>
      <c r="L35" s="56">
        <v>5.2999999999999999E-2</v>
      </c>
      <c r="M35" s="56">
        <v>4.2000000000000003E-2</v>
      </c>
      <c r="N35" s="56">
        <v>4.4000000000000004E-2</v>
      </c>
      <c r="O35" s="56">
        <v>5.5E-2</v>
      </c>
      <c r="P35" s="56">
        <v>4.9000000000000002E-2</v>
      </c>
      <c r="Q35" s="56">
        <v>4.7E-2</v>
      </c>
      <c r="R35" s="56">
        <v>6.0999999999999999E-2</v>
      </c>
      <c r="S35" s="56">
        <v>8.900000000000001E-2</v>
      </c>
      <c r="T35" s="56">
        <v>0.105</v>
      </c>
      <c r="U35" s="56">
        <v>7.9000000000000001E-2</v>
      </c>
      <c r="V35" s="56">
        <v>5.2000000000000005E-2</v>
      </c>
      <c r="W35" s="56">
        <v>3.6000000000000004E-2</v>
      </c>
      <c r="X35" s="56">
        <v>2.7000000000000003E-2</v>
      </c>
      <c r="Y35" s="56">
        <v>2.1000000000000001E-2</v>
      </c>
      <c r="Z35" s="56">
        <v>1.4999999999999999E-2</v>
      </c>
    </row>
    <row r="36" spans="1:26" ht="30" customHeight="1" x14ac:dyDescent="0.2">
      <c r="A36" s="54">
        <v>2024</v>
      </c>
      <c r="B36" s="52" t="s">
        <v>137</v>
      </c>
      <c r="C36" s="56">
        <v>7.3008956775154499E-3</v>
      </c>
      <c r="D36" s="56">
        <v>4.1712766669100496E-3</v>
      </c>
      <c r="E36" s="56">
        <v>2.2817352882617699E-3</v>
      </c>
      <c r="F36" s="56">
        <v>1.5839980352154101E-3</v>
      </c>
      <c r="G36" s="56">
        <v>3.4398839411230904E-3</v>
      </c>
      <c r="H36" s="56">
        <v>1.0647216648965801E-2</v>
      </c>
      <c r="I36" s="56">
        <v>3.6893197209096298E-2</v>
      </c>
      <c r="J36" s="56">
        <v>6.7026214893630809E-2</v>
      </c>
      <c r="K36" s="56">
        <v>5.4421239375815195E-2</v>
      </c>
      <c r="L36" s="56">
        <v>4.5649097162669898E-2</v>
      </c>
      <c r="M36" s="56">
        <v>4.7759684362281105E-2</v>
      </c>
      <c r="N36" s="56">
        <v>5.3532825549935499E-2</v>
      </c>
      <c r="O36" s="56">
        <v>6.6395373086402101E-2</v>
      </c>
      <c r="P36" s="56">
        <v>6.0288812305166105E-2</v>
      </c>
      <c r="Q36" s="56">
        <v>5.9223811122314098E-2</v>
      </c>
      <c r="R36" s="56">
        <v>6.7924185211770197E-2</v>
      </c>
      <c r="S36" s="56">
        <v>9.0620665465016514E-2</v>
      </c>
      <c r="T36" s="56">
        <v>9.9021388751721506E-2</v>
      </c>
      <c r="U36" s="56">
        <v>7.076835595357571E-2</v>
      </c>
      <c r="V36" s="56">
        <v>5.0323883876305098E-2</v>
      </c>
      <c r="W36" s="56">
        <v>3.6987628950792703E-2</v>
      </c>
      <c r="X36" s="56">
        <v>2.9491675067629203E-2</v>
      </c>
      <c r="Y36" s="56">
        <v>2.0469402057078399E-2</v>
      </c>
      <c r="Z36" s="56">
        <v>1.3777553340808E-2</v>
      </c>
    </row>
    <row r="37" spans="1:26" ht="30" customHeight="1" x14ac:dyDescent="0.2">
      <c r="A37" s="54">
        <v>2025</v>
      </c>
      <c r="B37" s="52" t="s">
        <v>137</v>
      </c>
      <c r="C37" s="56">
        <v>3.0000000000000001E-3</v>
      </c>
      <c r="D37" s="56">
        <v>1E-3</v>
      </c>
      <c r="E37" s="56">
        <v>0</v>
      </c>
      <c r="F37" s="56">
        <v>1E-3</v>
      </c>
      <c r="G37" s="56">
        <v>3.0000000000000001E-3</v>
      </c>
      <c r="H37" s="56">
        <v>1.1000000000000001E-2</v>
      </c>
      <c r="I37" s="56">
        <v>4.4999999999999998E-2</v>
      </c>
      <c r="J37" s="56">
        <v>8.1000000000000003E-2</v>
      </c>
      <c r="K37" s="56">
        <v>6.3E-2</v>
      </c>
      <c r="L37" s="56">
        <v>4.5999999999999999E-2</v>
      </c>
      <c r="M37" s="56">
        <v>4.5999999999999999E-2</v>
      </c>
      <c r="N37" s="56">
        <v>5.2000000000000005E-2</v>
      </c>
      <c r="O37" s="56">
        <v>6.7000000000000004E-2</v>
      </c>
      <c r="P37" s="56">
        <v>5.7000000000000002E-2</v>
      </c>
      <c r="Q37" s="56">
        <v>5.4000000000000006E-2</v>
      </c>
      <c r="R37" s="56">
        <v>6.5000000000000002E-2</v>
      </c>
      <c r="S37" s="56">
        <v>9.5000000000000001E-2</v>
      </c>
      <c r="T37" s="56">
        <v>0.106</v>
      </c>
      <c r="U37" s="56">
        <v>7.0999999999999994E-2</v>
      </c>
      <c r="V37" s="56">
        <v>4.7E-2</v>
      </c>
      <c r="W37" s="56">
        <v>3.3000000000000002E-2</v>
      </c>
      <c r="X37" s="56">
        <v>2.6000000000000002E-2</v>
      </c>
      <c r="Y37" s="56">
        <v>1.8000000000000002E-2</v>
      </c>
      <c r="Z37" s="56">
        <v>1.1000000000000001E-2</v>
      </c>
    </row>
    <row r="38" spans="1:26" ht="30" customHeight="1" x14ac:dyDescent="0.2">
      <c r="A38" s="54">
        <v>2024</v>
      </c>
      <c r="B38" s="52" t="s">
        <v>138</v>
      </c>
      <c r="C38" s="56">
        <v>2.8143928831290297E-3</v>
      </c>
      <c r="D38" s="56">
        <v>1.0292616022063001E-3</v>
      </c>
      <c r="E38" s="56">
        <v>4.5400246431430701E-4</v>
      </c>
      <c r="F38" s="56">
        <v>4.5917316931371599E-4</v>
      </c>
      <c r="G38" s="56">
        <v>1.3875696106160501E-3</v>
      </c>
      <c r="H38" s="56">
        <v>1.26205256742618E-2</v>
      </c>
      <c r="I38" s="56">
        <v>5.43488432878022E-2</v>
      </c>
      <c r="J38" s="56">
        <v>8.1509828381387997E-2</v>
      </c>
      <c r="K38" s="56">
        <v>5.3935842329328298E-2</v>
      </c>
      <c r="L38" s="56">
        <v>5.0309211800306203E-2</v>
      </c>
      <c r="M38" s="56">
        <v>4.9977121451048399E-2</v>
      </c>
      <c r="N38" s="56">
        <v>5.4615899276997101E-2</v>
      </c>
      <c r="O38" s="56">
        <v>6.394268586663529E-2</v>
      </c>
      <c r="P38" s="56">
        <v>5.6664445205565801E-2</v>
      </c>
      <c r="Q38" s="56">
        <v>5.9935899279910103E-2</v>
      </c>
      <c r="R38" s="56">
        <v>6.7695670947403502E-2</v>
      </c>
      <c r="S38" s="56">
        <v>9.2229500940303591E-2</v>
      </c>
      <c r="T38" s="56">
        <v>9.9007421272557086E-2</v>
      </c>
      <c r="U38" s="56">
        <v>6.7193602774643993E-2</v>
      </c>
      <c r="V38" s="56">
        <v>4.2595612343652604E-2</v>
      </c>
      <c r="W38" s="56">
        <v>3.2533056280647801E-2</v>
      </c>
      <c r="X38" s="56">
        <v>2.6038213840404199E-2</v>
      </c>
      <c r="Y38" s="56">
        <v>1.85696038431593E-2</v>
      </c>
      <c r="Z38" s="56">
        <v>1.0132615474405299E-2</v>
      </c>
    </row>
    <row r="39" spans="1:26" ht="30" customHeight="1" x14ac:dyDescent="0.2">
      <c r="A39" s="54">
        <v>2025</v>
      </c>
      <c r="B39" s="52" t="s">
        <v>138</v>
      </c>
      <c r="C39" s="56">
        <v>1E-3</v>
      </c>
      <c r="D39" s="56">
        <v>0</v>
      </c>
      <c r="E39" s="56">
        <v>0</v>
      </c>
      <c r="F39" s="56">
        <v>0</v>
      </c>
      <c r="G39" s="56">
        <v>1E-3</v>
      </c>
      <c r="H39" s="56">
        <v>1.3999999999999999E-2</v>
      </c>
      <c r="I39" s="56">
        <v>6.5000000000000002E-2</v>
      </c>
      <c r="J39" s="56">
        <v>9.6999999999999989E-2</v>
      </c>
      <c r="K39" s="56">
        <v>5.9000000000000004E-2</v>
      </c>
      <c r="L39" s="56">
        <v>4.8000000000000001E-2</v>
      </c>
      <c r="M39" s="56">
        <v>4.5999999999999999E-2</v>
      </c>
      <c r="N39" s="56">
        <v>0.05</v>
      </c>
      <c r="O39" s="56">
        <v>6.3E-2</v>
      </c>
      <c r="P39" s="56">
        <v>5.0999999999999997E-2</v>
      </c>
      <c r="Q39" s="56">
        <v>5.5E-2</v>
      </c>
      <c r="R39" s="56">
        <v>6.4000000000000001E-2</v>
      </c>
      <c r="S39" s="56">
        <v>9.5000000000000001E-2</v>
      </c>
      <c r="T39" s="56">
        <v>0.10300000000000001</v>
      </c>
      <c r="U39" s="56">
        <v>6.8000000000000005E-2</v>
      </c>
      <c r="V39" s="56">
        <v>4.0999999999999995E-2</v>
      </c>
      <c r="W39" s="56">
        <v>0.03</v>
      </c>
      <c r="X39" s="56">
        <v>2.3E-2</v>
      </c>
      <c r="Y39" s="56">
        <v>1.7000000000000001E-2</v>
      </c>
      <c r="Z39" s="56">
        <v>8.0000000000000002E-3</v>
      </c>
    </row>
    <row r="40" spans="1:26" ht="30" customHeight="1" x14ac:dyDescent="0.2">
      <c r="A40" s="54">
        <v>2024</v>
      </c>
      <c r="B40" s="52" t="s">
        <v>139</v>
      </c>
      <c r="C40" s="56">
        <v>6.8609198115199997E-3</v>
      </c>
      <c r="D40" s="56">
        <v>2.3799359892232798E-3</v>
      </c>
      <c r="E40" s="56">
        <v>1.62639562715052E-3</v>
      </c>
      <c r="F40" s="56">
        <v>1.16874370898094E-3</v>
      </c>
      <c r="G40" s="56">
        <v>1.49477376736702E-3</v>
      </c>
      <c r="H40" s="56">
        <v>8.0995420039042306E-3</v>
      </c>
      <c r="I40" s="56">
        <v>3.4724391439239104E-2</v>
      </c>
      <c r="J40" s="56">
        <v>6.2912850162905501E-2</v>
      </c>
      <c r="K40" s="56">
        <v>5.07093552583507E-2</v>
      </c>
      <c r="L40" s="56">
        <v>4.6896806063116102E-2</v>
      </c>
      <c r="M40" s="56">
        <v>4.778593154224E-2</v>
      </c>
      <c r="N40" s="56">
        <v>5.2326364223551504E-2</v>
      </c>
      <c r="O40" s="56">
        <v>5.9922155369488701E-2</v>
      </c>
      <c r="P40" s="56">
        <v>5.8906414250287795E-2</v>
      </c>
      <c r="Q40" s="56">
        <v>6.01133303845309E-2</v>
      </c>
      <c r="R40" s="56">
        <v>6.8183043662683809E-2</v>
      </c>
      <c r="S40" s="56">
        <v>8.8648156934140993E-2</v>
      </c>
      <c r="T40" s="56">
        <v>0.103038535480487</v>
      </c>
      <c r="U40" s="56">
        <v>7.8845561563830394E-2</v>
      </c>
      <c r="V40" s="56">
        <v>5.0671704314308001E-2</v>
      </c>
      <c r="W40" s="56">
        <v>4.20713317472656E-2</v>
      </c>
      <c r="X40" s="56">
        <v>3.4360919029298199E-2</v>
      </c>
      <c r="Y40" s="56">
        <v>2.2487521736640897E-2</v>
      </c>
      <c r="Z40" s="56">
        <v>1.5765315929488599E-2</v>
      </c>
    </row>
    <row r="41" spans="1:26" ht="30" customHeight="1" x14ac:dyDescent="0.2">
      <c r="A41" s="54">
        <v>2025</v>
      </c>
      <c r="B41" s="52" t="s">
        <v>139</v>
      </c>
      <c r="C41" s="56">
        <v>3.0000000000000001E-3</v>
      </c>
      <c r="D41" s="56">
        <v>0</v>
      </c>
      <c r="E41" s="56">
        <v>0</v>
      </c>
      <c r="F41" s="56">
        <v>0</v>
      </c>
      <c r="G41" s="56">
        <v>1E-3</v>
      </c>
      <c r="H41" s="56">
        <v>8.0000000000000002E-3</v>
      </c>
      <c r="I41" s="56">
        <v>4.4000000000000004E-2</v>
      </c>
      <c r="J41" s="56">
        <v>8.1000000000000003E-2</v>
      </c>
      <c r="K41" s="56">
        <v>5.7999999999999996E-2</v>
      </c>
      <c r="L41" s="56">
        <v>4.4999999999999998E-2</v>
      </c>
      <c r="M41" s="56">
        <v>4.2999999999999997E-2</v>
      </c>
      <c r="N41" s="56">
        <v>4.5999999999999999E-2</v>
      </c>
      <c r="O41" s="56">
        <v>5.5999999999999994E-2</v>
      </c>
      <c r="P41" s="56">
        <v>5.2000000000000005E-2</v>
      </c>
      <c r="Q41" s="56">
        <v>5.2999999999999999E-2</v>
      </c>
      <c r="R41" s="56">
        <v>6.5000000000000002E-2</v>
      </c>
      <c r="S41" s="56">
        <v>9.3000000000000013E-2</v>
      </c>
      <c r="T41" s="56">
        <v>0.113</v>
      </c>
      <c r="U41" s="56">
        <v>8.3000000000000004E-2</v>
      </c>
      <c r="V41" s="56">
        <v>0.05</v>
      </c>
      <c r="W41" s="56">
        <v>0.04</v>
      </c>
      <c r="X41" s="56">
        <v>3.3000000000000002E-2</v>
      </c>
      <c r="Y41" s="56">
        <v>0.02</v>
      </c>
      <c r="Z41" s="56">
        <v>1.3000000000000001E-2</v>
      </c>
    </row>
    <row r="42" spans="1:26" ht="30" customHeight="1" x14ac:dyDescent="0.2">
      <c r="A42" s="54">
        <v>2024</v>
      </c>
      <c r="B42" s="52" t="s">
        <v>140</v>
      </c>
      <c r="C42" s="56">
        <v>5.9766643631328498E-3</v>
      </c>
      <c r="D42" s="56">
        <v>1.7044462643560601E-3</v>
      </c>
      <c r="E42" s="56">
        <v>1.05282197991374E-3</v>
      </c>
      <c r="F42" s="56">
        <v>8.9356861086785702E-4</v>
      </c>
      <c r="G42" s="56">
        <v>1.15374314030324E-3</v>
      </c>
      <c r="H42" s="56">
        <v>9.6426671484236507E-3</v>
      </c>
      <c r="I42" s="56">
        <v>3.4355583640282399E-2</v>
      </c>
      <c r="J42" s="56">
        <v>7.2590669946415595E-2</v>
      </c>
      <c r="K42" s="56">
        <v>5.6577934650784104E-2</v>
      </c>
      <c r="L42" s="56">
        <v>4.5999043325132202E-2</v>
      </c>
      <c r="M42" s="56">
        <v>4.4048589242084102E-2</v>
      </c>
      <c r="N42" s="56">
        <v>5.1842744892134703E-2</v>
      </c>
      <c r="O42" s="56">
        <v>6.3226185481679506E-2</v>
      </c>
      <c r="P42" s="56">
        <v>5.9384231260761304E-2</v>
      </c>
      <c r="Q42" s="56">
        <v>5.6789591526654901E-2</v>
      </c>
      <c r="R42" s="56">
        <v>6.5575416928739708E-2</v>
      </c>
      <c r="S42" s="56">
        <v>9.047842936209341E-2</v>
      </c>
      <c r="T42" s="56">
        <v>0.10627861958682301</v>
      </c>
      <c r="U42" s="56">
        <v>7.8161495795040503E-2</v>
      </c>
      <c r="V42" s="56">
        <v>4.9060096474856103E-2</v>
      </c>
      <c r="W42" s="56">
        <v>3.7613127735723999E-2</v>
      </c>
      <c r="X42" s="56">
        <v>3.0619258013417697E-2</v>
      </c>
      <c r="Y42" s="56">
        <v>2.33094129088578E-2</v>
      </c>
      <c r="Z42" s="56">
        <v>1.36656577215213E-2</v>
      </c>
    </row>
    <row r="43" spans="1:26" ht="30" customHeight="1" x14ac:dyDescent="0.2">
      <c r="A43" s="54">
        <v>2025</v>
      </c>
      <c r="B43" s="52" t="s">
        <v>140</v>
      </c>
      <c r="C43" s="56">
        <v>3.0000000000000001E-3</v>
      </c>
      <c r="D43" s="56">
        <v>0</v>
      </c>
      <c r="E43" s="56">
        <v>0</v>
      </c>
      <c r="F43" s="56">
        <v>0</v>
      </c>
      <c r="G43" s="56">
        <v>1E-3</v>
      </c>
      <c r="H43" s="56">
        <v>1.1000000000000001E-2</v>
      </c>
      <c r="I43" s="56">
        <v>4.0999999999999995E-2</v>
      </c>
      <c r="J43" s="56">
        <v>0.09</v>
      </c>
      <c r="K43" s="56">
        <v>6.4000000000000001E-2</v>
      </c>
      <c r="L43" s="56">
        <v>4.5999999999999999E-2</v>
      </c>
      <c r="M43" s="56">
        <v>4.0999999999999995E-2</v>
      </c>
      <c r="N43" s="56">
        <v>4.9000000000000002E-2</v>
      </c>
      <c r="O43" s="56">
        <v>6.2E-2</v>
      </c>
      <c r="P43" s="56">
        <v>5.2999999999999999E-2</v>
      </c>
      <c r="Q43" s="56">
        <v>0.05</v>
      </c>
      <c r="R43" s="56">
        <v>6.0999999999999999E-2</v>
      </c>
      <c r="S43" s="56">
        <v>9.1999999999999998E-2</v>
      </c>
      <c r="T43" s="56">
        <v>0.113</v>
      </c>
      <c r="U43" s="56">
        <v>0.08</v>
      </c>
      <c r="V43" s="56">
        <v>4.5999999999999999E-2</v>
      </c>
      <c r="W43" s="56">
        <v>3.5000000000000003E-2</v>
      </c>
      <c r="X43" s="56">
        <v>2.8999999999999998E-2</v>
      </c>
      <c r="Y43" s="56">
        <v>2.2000000000000002E-2</v>
      </c>
      <c r="Z43" s="56">
        <v>1.3000000000000001E-2</v>
      </c>
    </row>
    <row r="44" spans="1:26" ht="30" customHeight="1" x14ac:dyDescent="0.2">
      <c r="A44" s="54">
        <v>2024</v>
      </c>
      <c r="B44" s="52" t="s">
        <v>143</v>
      </c>
      <c r="C44" s="56">
        <v>7.3765444067385895E-3</v>
      </c>
      <c r="D44" s="56">
        <v>3.7559724975519599E-3</v>
      </c>
      <c r="E44" s="56">
        <v>2.1251421021707901E-3</v>
      </c>
      <c r="F44" s="56">
        <v>1.3643600462930599E-3</v>
      </c>
      <c r="G44" s="56">
        <v>1.6376004247994299E-3</v>
      </c>
      <c r="H44" s="56">
        <v>7.1948985438911196E-3</v>
      </c>
      <c r="I44" s="56">
        <v>2.6645989536620899E-2</v>
      </c>
      <c r="J44" s="56">
        <v>6.0104072277232301E-2</v>
      </c>
      <c r="K44" s="56">
        <v>6.0935690743861501E-2</v>
      </c>
      <c r="L44" s="56">
        <v>4.8154870794735204E-2</v>
      </c>
      <c r="M44" s="56">
        <v>4.7173216529086598E-2</v>
      </c>
      <c r="N44" s="56">
        <v>5.6474291136851706E-2</v>
      </c>
      <c r="O44" s="56">
        <v>7.23768911218481E-2</v>
      </c>
      <c r="P44" s="56">
        <v>6.3993852415051192E-2</v>
      </c>
      <c r="Q44" s="56">
        <v>5.9792551364735901E-2</v>
      </c>
      <c r="R44" s="56">
        <v>6.7004723439569203E-2</v>
      </c>
      <c r="S44" s="56">
        <v>8.7634645804754607E-2</v>
      </c>
      <c r="T44" s="56">
        <v>9.3263875486415404E-2</v>
      </c>
      <c r="U44" s="56">
        <v>7.4702197108510504E-2</v>
      </c>
      <c r="V44" s="56">
        <v>5.1532866576309996E-2</v>
      </c>
      <c r="W44" s="56">
        <v>3.7327403451291298E-2</v>
      </c>
      <c r="X44" s="56">
        <v>3.0296479002280899E-2</v>
      </c>
      <c r="Y44" s="56">
        <v>2.39982608989136E-2</v>
      </c>
      <c r="Z44" s="56">
        <v>1.5133604290486199E-2</v>
      </c>
    </row>
    <row r="45" spans="1:26" ht="30" customHeight="1" x14ac:dyDescent="0.2">
      <c r="A45" s="54">
        <v>2025</v>
      </c>
      <c r="B45" s="52" t="s">
        <v>143</v>
      </c>
      <c r="C45" s="56">
        <v>2E-3</v>
      </c>
      <c r="D45" s="56">
        <v>1E-3</v>
      </c>
      <c r="E45" s="56">
        <v>0</v>
      </c>
      <c r="F45" s="56">
        <v>1E-3</v>
      </c>
      <c r="G45" s="56">
        <v>1E-3</v>
      </c>
      <c r="H45" s="56">
        <v>8.0000000000000002E-3</v>
      </c>
      <c r="I45" s="56">
        <v>3.2000000000000001E-2</v>
      </c>
      <c r="J45" s="56">
        <v>7.4999999999999997E-2</v>
      </c>
      <c r="K45" s="56">
        <v>7.2000000000000008E-2</v>
      </c>
      <c r="L45" s="56">
        <v>4.9000000000000002E-2</v>
      </c>
      <c r="M45" s="56">
        <v>4.2999999999999997E-2</v>
      </c>
      <c r="N45" s="56">
        <v>5.5E-2</v>
      </c>
      <c r="O45" s="56">
        <v>7.4999999999999997E-2</v>
      </c>
      <c r="P45" s="56">
        <v>6.0999999999999999E-2</v>
      </c>
      <c r="Q45" s="56">
        <v>5.2999999999999999E-2</v>
      </c>
      <c r="R45" s="56">
        <v>6.2E-2</v>
      </c>
      <c r="S45" s="56">
        <v>8.900000000000001E-2</v>
      </c>
      <c r="T45" s="56">
        <v>9.8000000000000004E-2</v>
      </c>
      <c r="U45" s="56">
        <v>7.5999999999999998E-2</v>
      </c>
      <c r="V45" s="56">
        <v>0.05</v>
      </c>
      <c r="W45" s="56">
        <v>3.5000000000000003E-2</v>
      </c>
      <c r="X45" s="56">
        <v>2.8999999999999998E-2</v>
      </c>
      <c r="Y45" s="56">
        <v>2.2000000000000002E-2</v>
      </c>
      <c r="Z45" s="56">
        <v>1.3000000000000001E-2</v>
      </c>
    </row>
    <row r="46" spans="1:26" ht="30" customHeight="1" x14ac:dyDescent="0.2">
      <c r="A46" s="54">
        <v>2024</v>
      </c>
      <c r="B46" s="52" t="s">
        <v>141</v>
      </c>
      <c r="C46" s="56">
        <v>6.4498076545945705E-3</v>
      </c>
      <c r="D46" s="56">
        <v>1.6626268797590199E-3</v>
      </c>
      <c r="E46" s="56">
        <v>1.0777917909026099E-3</v>
      </c>
      <c r="F46" s="56">
        <v>8.5831218622853603E-4</v>
      </c>
      <c r="G46" s="56">
        <v>1.4594934548472799E-3</v>
      </c>
      <c r="H46" s="56">
        <v>1.0403930172609701E-2</v>
      </c>
      <c r="I46" s="56">
        <v>3.7861012382277098E-2</v>
      </c>
      <c r="J46" s="56">
        <v>8.5394417476564011E-2</v>
      </c>
      <c r="K46" s="56">
        <v>8.4917669205574295E-2</v>
      </c>
      <c r="L46" s="56">
        <v>4.1481553450928799E-2</v>
      </c>
      <c r="M46" s="56">
        <v>3.3921077980965803E-2</v>
      </c>
      <c r="N46" s="56">
        <v>4.6600111695833994E-2</v>
      </c>
      <c r="O46" s="56">
        <v>7.3315279375726503E-2</v>
      </c>
      <c r="P46" s="56">
        <v>5.08818006363898E-2</v>
      </c>
      <c r="Q46" s="56">
        <v>4.1942598369450197E-2</v>
      </c>
      <c r="R46" s="56">
        <v>5.3036695474665697E-2</v>
      </c>
      <c r="S46" s="56">
        <v>8.6347271191249408E-2</v>
      </c>
      <c r="T46" s="56">
        <v>0.10987617355583901</v>
      </c>
      <c r="U46" s="56">
        <v>7.8743450795175099E-2</v>
      </c>
      <c r="V46" s="56">
        <v>4.9760939416787602E-2</v>
      </c>
      <c r="W46" s="56">
        <v>3.3670191671355099E-2</v>
      </c>
      <c r="X46" s="56">
        <v>2.6090890544924198E-2</v>
      </c>
      <c r="Y46" s="56">
        <v>2.8911616711103601E-2</v>
      </c>
      <c r="Z46" s="56">
        <v>1.5335287926247901E-2</v>
      </c>
    </row>
    <row r="47" spans="1:26" ht="30" customHeight="1" x14ac:dyDescent="0.2">
      <c r="A47" s="54">
        <v>2025</v>
      </c>
      <c r="B47" s="52" t="s">
        <v>141</v>
      </c>
      <c r="C47" s="56">
        <v>3.0000000000000001E-3</v>
      </c>
      <c r="D47" s="56">
        <v>0</v>
      </c>
      <c r="E47" s="56">
        <v>0</v>
      </c>
      <c r="F47" s="56">
        <v>0</v>
      </c>
      <c r="G47" s="56">
        <v>1E-3</v>
      </c>
      <c r="H47" s="56">
        <v>1.1000000000000001E-2</v>
      </c>
      <c r="I47" s="56">
        <v>4.2999999999999997E-2</v>
      </c>
      <c r="J47" s="56">
        <v>9.9000000000000005E-2</v>
      </c>
      <c r="K47" s="56">
        <v>9.6999999999999989E-2</v>
      </c>
      <c r="L47" s="56">
        <v>4.2000000000000003E-2</v>
      </c>
      <c r="M47" s="56">
        <v>3.2000000000000001E-2</v>
      </c>
      <c r="N47" s="56">
        <v>4.4999999999999998E-2</v>
      </c>
      <c r="O47" s="56">
        <v>7.4999999999999997E-2</v>
      </c>
      <c r="P47" s="56">
        <v>4.7E-2</v>
      </c>
      <c r="Q47" s="56">
        <v>3.7000000000000005E-2</v>
      </c>
      <c r="R47" s="56">
        <v>5.0999999999999997E-2</v>
      </c>
      <c r="S47" s="56">
        <v>8.900000000000001E-2</v>
      </c>
      <c r="T47" s="56">
        <v>0.11599999999999999</v>
      </c>
      <c r="U47" s="56">
        <v>7.6999999999999999E-2</v>
      </c>
      <c r="V47" s="56">
        <v>4.7E-2</v>
      </c>
      <c r="W47" s="56">
        <v>0.03</v>
      </c>
      <c r="X47" s="56">
        <v>2.3E-2</v>
      </c>
      <c r="Y47" s="56">
        <v>2.5000000000000001E-2</v>
      </c>
      <c r="Z47" s="56">
        <v>1.2E-2</v>
      </c>
    </row>
    <row r="48" spans="1:26" ht="30" customHeight="1" x14ac:dyDescent="0.2">
      <c r="A48" s="54">
        <v>2024</v>
      </c>
      <c r="B48" s="52" t="s">
        <v>142</v>
      </c>
      <c r="C48" s="56">
        <v>4.3544605115305004E-3</v>
      </c>
      <c r="D48" s="56">
        <v>1.0973818058428401E-3</v>
      </c>
      <c r="E48" s="56">
        <v>5.6790024139305602E-4</v>
      </c>
      <c r="F48" s="56">
        <v>3.77998526166729E-4</v>
      </c>
      <c r="G48" s="56">
        <v>1.33060122393138E-3</v>
      </c>
      <c r="H48" s="56">
        <v>6.6950346051720296E-3</v>
      </c>
      <c r="I48" s="56">
        <v>2.16877298996834E-2</v>
      </c>
      <c r="J48" s="56">
        <v>7.23526824229654E-2</v>
      </c>
      <c r="K48" s="56">
        <v>8.1273292934418498E-2</v>
      </c>
      <c r="L48" s="56">
        <v>5.6598446441528096E-2</v>
      </c>
      <c r="M48" s="56">
        <v>4.3581218887962396E-2</v>
      </c>
      <c r="N48" s="56">
        <v>5.3601273953013701E-2</v>
      </c>
      <c r="O48" s="56">
        <v>8.9027677433694302E-2</v>
      </c>
      <c r="P48" s="56">
        <v>6.27152670665303E-2</v>
      </c>
      <c r="Q48" s="56">
        <v>5.4092465762254897E-2</v>
      </c>
      <c r="R48" s="56">
        <v>6.0929829962545694E-2</v>
      </c>
      <c r="S48" s="56">
        <v>7.7100998834031806E-2</v>
      </c>
      <c r="T48" s="56">
        <v>0.10070076698118401</v>
      </c>
      <c r="U48" s="56">
        <v>7.5478905567923402E-2</v>
      </c>
      <c r="V48" s="56">
        <v>4.41964334059936E-2</v>
      </c>
      <c r="W48" s="56">
        <v>3.3870060299273801E-2</v>
      </c>
      <c r="X48" s="56">
        <v>2.6347992765943601E-2</v>
      </c>
      <c r="Y48" s="56">
        <v>1.93347793195098E-2</v>
      </c>
      <c r="Z48" s="56">
        <v>1.2686801147506598E-2</v>
      </c>
    </row>
    <row r="49" spans="1:26" ht="30" customHeight="1" x14ac:dyDescent="0.2">
      <c r="A49" s="54">
        <v>2025</v>
      </c>
      <c r="B49" s="52" t="s">
        <v>142</v>
      </c>
      <c r="C49" s="56">
        <v>2E-3</v>
      </c>
      <c r="D49" s="56">
        <v>0</v>
      </c>
      <c r="E49" s="56">
        <v>0</v>
      </c>
      <c r="F49" s="56">
        <v>0</v>
      </c>
      <c r="G49" s="56">
        <v>1E-3</v>
      </c>
      <c r="H49" s="56">
        <v>6.9999999999999993E-3</v>
      </c>
      <c r="I49" s="56">
        <v>2.5000000000000001E-2</v>
      </c>
      <c r="J49" s="56">
        <v>8.4000000000000005E-2</v>
      </c>
      <c r="K49" s="56">
        <v>9.3000000000000013E-2</v>
      </c>
      <c r="L49" s="56">
        <v>0.06</v>
      </c>
      <c r="M49" s="56">
        <v>4.2000000000000003E-2</v>
      </c>
      <c r="N49" s="56">
        <v>5.2000000000000005E-2</v>
      </c>
      <c r="O49" s="56">
        <v>9.4E-2</v>
      </c>
      <c r="P49" s="56">
        <v>5.7999999999999996E-2</v>
      </c>
      <c r="Q49" s="56">
        <v>4.7E-2</v>
      </c>
      <c r="R49" s="56">
        <v>5.7000000000000002E-2</v>
      </c>
      <c r="S49" s="56">
        <v>7.5999999999999998E-2</v>
      </c>
      <c r="T49" s="56">
        <v>0.105</v>
      </c>
      <c r="U49" s="56">
        <v>7.4999999999999997E-2</v>
      </c>
      <c r="V49" s="56">
        <v>4.2999999999999997E-2</v>
      </c>
      <c r="W49" s="56">
        <v>0.03</v>
      </c>
      <c r="X49" s="56">
        <v>2.3E-2</v>
      </c>
      <c r="Y49" s="56">
        <v>1.7000000000000001E-2</v>
      </c>
      <c r="Z49" s="56">
        <v>9.0000000000000011E-3</v>
      </c>
    </row>
    <row r="50" spans="1:26" ht="30" customHeight="1" x14ac:dyDescent="0.2">
      <c r="A50" s="54">
        <v>2024</v>
      </c>
      <c r="B50" s="52" t="s">
        <v>144</v>
      </c>
      <c r="C50" s="56">
        <v>9.7657596809171895E-3</v>
      </c>
      <c r="D50" s="56">
        <v>4.40910289024239E-3</v>
      </c>
      <c r="E50" s="56">
        <v>3.3177919484369302E-3</v>
      </c>
      <c r="F50" s="56">
        <v>2.8437689442346297E-3</v>
      </c>
      <c r="G50" s="56">
        <v>2.4948643919590801E-3</v>
      </c>
      <c r="H50" s="56">
        <v>1.09157544984051E-2</v>
      </c>
      <c r="I50" s="56">
        <v>4.3954468940144001E-2</v>
      </c>
      <c r="J50" s="56">
        <v>9.6608791693463494E-2</v>
      </c>
      <c r="K50" s="56">
        <v>9.1426156584450802E-2</v>
      </c>
      <c r="L50" s="56">
        <v>4.0115227081685897E-2</v>
      </c>
      <c r="M50" s="56">
        <v>2.8039820146838902E-2</v>
      </c>
      <c r="N50" s="56">
        <v>3.2927436526529699E-2</v>
      </c>
      <c r="O50" s="56">
        <v>4.1240124392592704E-2</v>
      </c>
      <c r="P50" s="56">
        <v>4.0333599994340802E-2</v>
      </c>
      <c r="Q50" s="56">
        <v>3.78838865088292E-2</v>
      </c>
      <c r="R50" s="56">
        <v>4.9824332832305904E-2</v>
      </c>
      <c r="S50" s="56">
        <v>8.7590974616763212E-2</v>
      </c>
      <c r="T50" s="56">
        <v>0.11900376431842</v>
      </c>
      <c r="U50" s="56">
        <v>8.27085253707803E-2</v>
      </c>
      <c r="V50" s="56">
        <v>4.87144448145507E-2</v>
      </c>
      <c r="W50" s="56">
        <v>3.6259561119656399E-2</v>
      </c>
      <c r="X50" s="56">
        <v>3.11487737745819E-2</v>
      </c>
      <c r="Y50" s="56">
        <v>3.4692504795746003E-2</v>
      </c>
      <c r="Z50" s="56">
        <v>2.3780564134125298E-2</v>
      </c>
    </row>
    <row r="51" spans="1:26" ht="30" customHeight="1" x14ac:dyDescent="0.2">
      <c r="A51" s="54">
        <v>2025</v>
      </c>
      <c r="B51" s="52" t="s">
        <v>144</v>
      </c>
      <c r="C51" s="56">
        <v>3.0000000000000001E-3</v>
      </c>
      <c r="D51" s="56">
        <v>0</v>
      </c>
      <c r="E51" s="56">
        <v>0</v>
      </c>
      <c r="F51" s="56">
        <v>0</v>
      </c>
      <c r="G51" s="56">
        <v>1E-3</v>
      </c>
      <c r="H51" s="56">
        <v>1.1000000000000001E-2</v>
      </c>
      <c r="I51" s="56">
        <v>5.0999999999999997E-2</v>
      </c>
      <c r="J51" s="56">
        <v>0.11699999999999999</v>
      </c>
      <c r="K51" s="56">
        <v>0.10800000000000001</v>
      </c>
      <c r="L51" s="56">
        <v>4.2000000000000003E-2</v>
      </c>
      <c r="M51" s="56">
        <v>2.6000000000000002E-2</v>
      </c>
      <c r="N51" s="56">
        <v>0.03</v>
      </c>
      <c r="O51" s="56">
        <v>3.9E-2</v>
      </c>
      <c r="P51" s="56">
        <v>3.6000000000000004E-2</v>
      </c>
      <c r="Q51" s="56">
        <v>3.2000000000000001E-2</v>
      </c>
      <c r="R51" s="56">
        <v>4.7E-2</v>
      </c>
      <c r="S51" s="56">
        <v>0.09</v>
      </c>
      <c r="T51" s="56">
        <v>0.13</v>
      </c>
      <c r="U51" s="56">
        <v>8.5000000000000006E-2</v>
      </c>
      <c r="V51" s="56">
        <v>4.5999999999999999E-2</v>
      </c>
      <c r="W51" s="56">
        <v>3.2000000000000001E-2</v>
      </c>
      <c r="X51" s="56">
        <v>2.7999999999999997E-2</v>
      </c>
      <c r="Y51" s="56">
        <v>2.8999999999999998E-2</v>
      </c>
      <c r="Z51" s="56">
        <v>1.8000000000000002E-2</v>
      </c>
    </row>
    <row r="52" spans="1:26" ht="30" customHeight="1" x14ac:dyDescent="0.2">
      <c r="A52" s="54">
        <v>2024</v>
      </c>
      <c r="B52" s="52" t="s">
        <v>147</v>
      </c>
      <c r="C52" s="56">
        <v>8.858492758724839E-3</v>
      </c>
      <c r="D52" s="56">
        <v>4.0792134031584501E-3</v>
      </c>
      <c r="E52" s="56">
        <v>2.4773765023584802E-3</v>
      </c>
      <c r="F52" s="56">
        <v>1.8919817796386098E-3</v>
      </c>
      <c r="G52" s="56">
        <v>2.43501983853834E-3</v>
      </c>
      <c r="H52" s="56">
        <v>7.0011305384931203E-3</v>
      </c>
      <c r="I52" s="56">
        <v>2.19229641380362E-2</v>
      </c>
      <c r="J52" s="56">
        <v>5.0307788870975305E-2</v>
      </c>
      <c r="K52" s="56">
        <v>5.4028865079341203E-2</v>
      </c>
      <c r="L52" s="56">
        <v>4.3938046227363303E-2</v>
      </c>
      <c r="M52" s="56">
        <v>4.3321204365846501E-2</v>
      </c>
      <c r="N52" s="56">
        <v>5.0734770363676102E-2</v>
      </c>
      <c r="O52" s="56">
        <v>6.3050633599238293E-2</v>
      </c>
      <c r="P52" s="56">
        <v>5.9701187763280997E-2</v>
      </c>
      <c r="Q52" s="56">
        <v>5.9112004145203893E-2</v>
      </c>
      <c r="R52" s="56">
        <v>6.6573821413707504E-2</v>
      </c>
      <c r="S52" s="56">
        <v>8.5268930701346404E-2</v>
      </c>
      <c r="T52" s="56">
        <v>0.100738353190227</v>
      </c>
      <c r="U52" s="56">
        <v>8.2843788312130601E-2</v>
      </c>
      <c r="V52" s="56">
        <v>5.9059305944330003E-2</v>
      </c>
      <c r="W52" s="56">
        <v>4.6619836058584593E-2</v>
      </c>
      <c r="X52" s="56">
        <v>3.6265498495507198E-2</v>
      </c>
      <c r="Y52" s="56">
        <v>2.99126569573279E-2</v>
      </c>
      <c r="Z52" s="56">
        <v>1.9857129552964699E-2</v>
      </c>
    </row>
    <row r="53" spans="1:26" ht="30" customHeight="1" x14ac:dyDescent="0.2">
      <c r="A53" s="54">
        <v>2025</v>
      </c>
      <c r="B53" s="52" t="s">
        <v>147</v>
      </c>
      <c r="C53" s="56">
        <v>3.0000000000000001E-3</v>
      </c>
      <c r="D53" s="56">
        <v>1E-3</v>
      </c>
      <c r="E53" s="56">
        <v>0</v>
      </c>
      <c r="F53" s="56">
        <v>0</v>
      </c>
      <c r="G53" s="56">
        <v>1E-3</v>
      </c>
      <c r="H53" s="56">
        <v>6.9999999999999993E-3</v>
      </c>
      <c r="I53" s="56">
        <v>2.6000000000000002E-2</v>
      </c>
      <c r="J53" s="56">
        <v>6.4000000000000001E-2</v>
      </c>
      <c r="K53" s="56">
        <v>6.5000000000000002E-2</v>
      </c>
      <c r="L53" s="56">
        <v>4.7E-2</v>
      </c>
      <c r="M53" s="56">
        <v>4.0999999999999995E-2</v>
      </c>
      <c r="N53" s="56">
        <v>4.8000000000000001E-2</v>
      </c>
      <c r="O53" s="56">
        <v>6.2E-2</v>
      </c>
      <c r="P53" s="56">
        <v>5.5999999999999994E-2</v>
      </c>
      <c r="Q53" s="56">
        <v>5.2999999999999999E-2</v>
      </c>
      <c r="R53" s="56">
        <v>6.3E-2</v>
      </c>
      <c r="S53" s="56">
        <v>8.8000000000000009E-2</v>
      </c>
      <c r="T53" s="56">
        <v>0.109</v>
      </c>
      <c r="U53" s="56">
        <v>8.5999999999999993E-2</v>
      </c>
      <c r="V53" s="56">
        <v>5.7000000000000002E-2</v>
      </c>
      <c r="W53" s="56">
        <v>4.4000000000000004E-2</v>
      </c>
      <c r="X53" s="56">
        <v>3.4000000000000002E-2</v>
      </c>
      <c r="Y53" s="56">
        <v>2.7000000000000003E-2</v>
      </c>
      <c r="Z53" s="56">
        <v>1.7000000000000001E-2</v>
      </c>
    </row>
    <row r="54" spans="1:26" ht="30" customHeight="1" x14ac:dyDescent="0.2">
      <c r="A54" s="54">
        <v>2024</v>
      </c>
      <c r="B54" s="52" t="s">
        <v>145</v>
      </c>
      <c r="C54" s="56">
        <v>7.0436674518747598E-3</v>
      </c>
      <c r="D54" s="56">
        <v>2.3342710919077702E-3</v>
      </c>
      <c r="E54" s="56">
        <v>1.43502939727866E-3</v>
      </c>
      <c r="F54" s="56">
        <v>1.06731535195688E-3</v>
      </c>
      <c r="G54" s="56">
        <v>1.3631376896338901E-3</v>
      </c>
      <c r="H54" s="56">
        <v>1.0639681671879899E-2</v>
      </c>
      <c r="I54" s="56">
        <v>3.26962004610701E-2</v>
      </c>
      <c r="J54" s="56">
        <v>6.7909827847804694E-2</v>
      </c>
      <c r="K54" s="56">
        <v>6.7636046655680904E-2</v>
      </c>
      <c r="L54" s="56">
        <v>4.4645464866281702E-2</v>
      </c>
      <c r="M54" s="56">
        <v>4.0110810073221599E-2</v>
      </c>
      <c r="N54" s="56">
        <v>4.5715346834227406E-2</v>
      </c>
      <c r="O54" s="56">
        <v>6.1994386572692906E-2</v>
      </c>
      <c r="P54" s="56">
        <v>5.3275671438649599E-2</v>
      </c>
      <c r="Q54" s="56">
        <v>4.9800843829249201E-2</v>
      </c>
      <c r="R54" s="56">
        <v>5.8229055077303603E-2</v>
      </c>
      <c r="S54" s="56">
        <v>8.3367947369237111E-2</v>
      </c>
      <c r="T54" s="56">
        <v>0.107278647760638</v>
      </c>
      <c r="U54" s="56">
        <v>8.4051884380352992E-2</v>
      </c>
      <c r="V54" s="56">
        <v>5.6545354988657398E-2</v>
      </c>
      <c r="W54" s="56">
        <v>4.0397000985950997E-2</v>
      </c>
      <c r="X54" s="56">
        <v>3.2885706684902198E-2</v>
      </c>
      <c r="Y54" s="56">
        <v>3.0687783759904001E-2</v>
      </c>
      <c r="Z54" s="56">
        <v>1.8888917759643801E-2</v>
      </c>
    </row>
    <row r="55" spans="1:26" ht="30" customHeight="1" x14ac:dyDescent="0.2">
      <c r="A55" s="54">
        <v>2025</v>
      </c>
      <c r="B55" s="52" t="s">
        <v>145</v>
      </c>
      <c r="C55" s="56">
        <v>3.0000000000000001E-3</v>
      </c>
      <c r="D55" s="56">
        <v>0</v>
      </c>
      <c r="E55" s="56">
        <v>0</v>
      </c>
      <c r="F55" s="56">
        <v>0</v>
      </c>
      <c r="G55" s="56">
        <v>1E-3</v>
      </c>
      <c r="H55" s="56">
        <v>1.1000000000000001E-2</v>
      </c>
      <c r="I55" s="56">
        <v>3.9E-2</v>
      </c>
      <c r="J55" s="56">
        <v>8.199999999999999E-2</v>
      </c>
      <c r="K55" s="56">
        <v>7.8E-2</v>
      </c>
      <c r="L55" s="56">
        <v>4.4000000000000004E-2</v>
      </c>
      <c r="M55" s="56">
        <v>3.7000000000000005E-2</v>
      </c>
      <c r="N55" s="56">
        <v>4.2000000000000003E-2</v>
      </c>
      <c r="O55" s="56">
        <v>0.06</v>
      </c>
      <c r="P55" s="56">
        <v>4.8000000000000001E-2</v>
      </c>
      <c r="Q55" s="56">
        <v>4.4000000000000004E-2</v>
      </c>
      <c r="R55" s="56">
        <v>5.4000000000000006E-2</v>
      </c>
      <c r="S55" s="56">
        <v>8.5000000000000006E-2</v>
      </c>
      <c r="T55" s="56">
        <v>0.11599999999999999</v>
      </c>
      <c r="U55" s="56">
        <v>8.6999999999999994E-2</v>
      </c>
      <c r="V55" s="56">
        <v>5.5E-2</v>
      </c>
      <c r="W55" s="56">
        <v>3.7000000000000005E-2</v>
      </c>
      <c r="X55" s="56">
        <v>2.8999999999999998E-2</v>
      </c>
      <c r="Y55" s="56">
        <v>2.8999999999999998E-2</v>
      </c>
      <c r="Z55" s="56">
        <v>1.7000000000000001E-2</v>
      </c>
    </row>
    <row r="56" spans="1:26" ht="30" customHeight="1" x14ac:dyDescent="0.2">
      <c r="A56" s="54">
        <v>2024</v>
      </c>
      <c r="B56" s="52" t="s">
        <v>146</v>
      </c>
      <c r="C56" s="56">
        <v>1.41410668066223E-3</v>
      </c>
      <c r="D56" s="56">
        <v>7.1191759824137404E-4</v>
      </c>
      <c r="E56" s="56">
        <v>4.4631826669529E-4</v>
      </c>
      <c r="F56" s="56">
        <v>2.9011953127215098E-4</v>
      </c>
      <c r="G56" s="56">
        <v>2.3460550976844299E-4</v>
      </c>
      <c r="H56" s="56">
        <v>1.4211589504949502E-3</v>
      </c>
      <c r="I56" s="56">
        <v>3.02166978075614E-2</v>
      </c>
      <c r="J56" s="56">
        <v>7.8605684520072397E-2</v>
      </c>
      <c r="K56" s="56">
        <v>7.3707539549129203E-2</v>
      </c>
      <c r="L56" s="56">
        <v>4.7547596673238199E-2</v>
      </c>
      <c r="M56" s="56">
        <v>4.1685966981200299E-2</v>
      </c>
      <c r="N56" s="56">
        <v>4.64846206992727E-2</v>
      </c>
      <c r="O56" s="56">
        <v>6.1374747058588704E-2</v>
      </c>
      <c r="P56" s="56">
        <v>5.7794291581774203E-2</v>
      </c>
      <c r="Q56" s="56">
        <v>5.65388067241187E-2</v>
      </c>
      <c r="R56" s="56">
        <v>6.4824247309432495E-2</v>
      </c>
      <c r="S56" s="56">
        <v>9.1315936191351893E-2</v>
      </c>
      <c r="T56" s="56">
        <v>0.110241841500272</v>
      </c>
      <c r="U56" s="56">
        <v>8.283433400822951E-2</v>
      </c>
      <c r="V56" s="56">
        <v>4.9375834337769396E-2</v>
      </c>
      <c r="W56" s="56">
        <v>3.6493471117085299E-2</v>
      </c>
      <c r="X56" s="56">
        <v>3.3316586302134001E-2</v>
      </c>
      <c r="Y56" s="56">
        <v>2.9683256884317298E-2</v>
      </c>
      <c r="Z56" s="56">
        <v>3.44031421731812E-3</v>
      </c>
    </row>
    <row r="57" spans="1:26" ht="30" customHeight="1" x14ac:dyDescent="0.2">
      <c r="A57" s="54">
        <v>2025</v>
      </c>
      <c r="B57" s="52" t="s">
        <v>146</v>
      </c>
      <c r="C57" s="56">
        <v>2E-3</v>
      </c>
      <c r="D57" s="56">
        <v>0</v>
      </c>
      <c r="E57" s="56">
        <v>1E-3</v>
      </c>
      <c r="F57" s="56">
        <v>0</v>
      </c>
      <c r="G57" s="56">
        <v>1E-3</v>
      </c>
      <c r="H57" s="56">
        <v>6.0000000000000001E-3</v>
      </c>
      <c r="I57" s="56">
        <v>3.4000000000000002E-2</v>
      </c>
      <c r="J57" s="56">
        <v>9.4E-2</v>
      </c>
      <c r="K57" s="56">
        <v>8.5000000000000006E-2</v>
      </c>
      <c r="L57" s="56">
        <v>4.9000000000000002E-2</v>
      </c>
      <c r="M57" s="56">
        <v>3.9E-2</v>
      </c>
      <c r="N57" s="56">
        <v>4.2999999999999997E-2</v>
      </c>
      <c r="O57" s="56">
        <v>5.9000000000000004E-2</v>
      </c>
      <c r="P57" s="56">
        <v>5.0999999999999997E-2</v>
      </c>
      <c r="Q57" s="56">
        <v>4.9000000000000002E-2</v>
      </c>
      <c r="R57" s="56">
        <v>5.9000000000000004E-2</v>
      </c>
      <c r="S57" s="56">
        <v>8.900000000000001E-2</v>
      </c>
      <c r="T57" s="56">
        <v>0.11599999999999999</v>
      </c>
      <c r="U57" s="56">
        <v>8.199999999999999E-2</v>
      </c>
      <c r="V57" s="56">
        <v>4.4000000000000004E-2</v>
      </c>
      <c r="W57" s="56">
        <v>3.2000000000000001E-2</v>
      </c>
      <c r="X57" s="56">
        <v>2.7999999999999997E-2</v>
      </c>
      <c r="Y57" s="56">
        <v>2.4E-2</v>
      </c>
      <c r="Z57" s="56">
        <v>1.2E-2</v>
      </c>
    </row>
  </sheetData>
  <pageMargins left="0.7" right="0.7" top="0.78740157499999996" bottom="0.78740157499999996" header="0.3" footer="0.3"/>
  <pageSetup paperSize="9" orientation="portrait" r:id="rId1"/>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A7F6F-7AB1-4C7F-86AB-1F10B231AD24}">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145</v>
      </c>
      <c r="E2" s="38"/>
      <c r="F2" s="38"/>
    </row>
    <row r="3" spans="1:6" x14ac:dyDescent="0.2">
      <c r="E3" s="38"/>
      <c r="F3" s="38"/>
    </row>
    <row r="5" spans="1:6" x14ac:dyDescent="0.2">
      <c r="A5" s="47" t="s">
        <v>217</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103300</v>
      </c>
      <c r="J20" s="38" t="str">
        <f>_xlfn.XLOOKUP($B$2,tlData[Bahnhof_Gare_Stazione],tlData[Einheit],"Fehler",,1)</f>
        <v>PB/Tag</v>
      </c>
    </row>
    <row r="21" spans="1:16" x14ac:dyDescent="0.2">
      <c r="A21" s="33" t="s">
        <v>136</v>
      </c>
      <c r="H21" s="34">
        <v>2025</v>
      </c>
      <c r="I21" s="38">
        <f>_xlfn.XLOOKUP($B$2,tlData[Bahnhof_Gare_Stazione],tlData[2025],"Fehler",,1)</f>
        <v>106000</v>
      </c>
      <c r="J21" s="38" t="str">
        <f>_xlfn.XLOOKUP($B$2,tlData[Bahnhof_Gare_Stazione],tlData[Einheit],"Fehler",,1)</f>
        <v>PB/Tag</v>
      </c>
    </row>
    <row r="22" spans="1:16" x14ac:dyDescent="0.2">
      <c r="A22" s="33" t="s">
        <v>245</v>
      </c>
    </row>
    <row r="23" spans="1:16" x14ac:dyDescent="0.2">
      <c r="A23" s="33" t="s">
        <v>137</v>
      </c>
      <c r="H23" s="34" t="s">
        <v>149</v>
      </c>
    </row>
    <row r="24" spans="1:16" ht="15" x14ac:dyDescent="0.25">
      <c r="A24" s="33" t="s">
        <v>138</v>
      </c>
      <c r="H24" s="41" t="s">
        <v>150</v>
      </c>
      <c r="I24" s="42" t="s">
        <v>148</v>
      </c>
      <c r="J24" s="41" t="s">
        <v>151</v>
      </c>
      <c r="K24" s="41" t="s">
        <v>152</v>
      </c>
      <c r="L24" s="41" t="s">
        <v>153</v>
      </c>
      <c r="M24" s="41" t="s">
        <v>154</v>
      </c>
      <c r="N24" s="41" t="s">
        <v>155</v>
      </c>
      <c r="O24" s="41" t="s">
        <v>156</v>
      </c>
      <c r="P24" s="42" t="s">
        <v>157</v>
      </c>
    </row>
    <row r="25" spans="1:16" x14ac:dyDescent="0.2">
      <c r="A25" s="33" t="s">
        <v>139</v>
      </c>
      <c r="H25" s="39" cm="1">
        <f t="array" ref="H25:P26">_xlfn._xlws.FILTER(tlWochengang[[Jahr_Annee_Anno_Year]:[So_Dim_Dom_Su]],tlWochengang[Bahnhof_Gare_Stazione_Station]='Zürich Oerlikon'!B2)</f>
        <v>2024</v>
      </c>
      <c r="I25" s="39" t="str">
        <v>Zürich Oerlikon</v>
      </c>
      <c r="J25" s="40">
        <v>0.13564399151329001</v>
      </c>
      <c r="K25" s="40">
        <v>0.14666816005942501</v>
      </c>
      <c r="L25" s="40">
        <v>0.145278369691663</v>
      </c>
      <c r="M25" s="40">
        <v>0.15227120206445599</v>
      </c>
      <c r="N25" s="40">
        <v>0.15553864983233401</v>
      </c>
      <c r="O25" s="40">
        <v>0.148929458699499</v>
      </c>
      <c r="P25" s="40">
        <v>0.11567016813933099</v>
      </c>
    </row>
    <row r="26" spans="1:16" x14ac:dyDescent="0.2">
      <c r="A26" s="33" t="s">
        <v>140</v>
      </c>
      <c r="H26" s="39">
        <v>2025</v>
      </c>
      <c r="I26" s="39" t="str">
        <v>Zürich Oerlikon</v>
      </c>
      <c r="J26" s="40">
        <v>0.14899999999999999</v>
      </c>
      <c r="K26" s="40">
        <v>0.16200000000000001</v>
      </c>
      <c r="L26" s="40">
        <v>0.159</v>
      </c>
      <c r="M26" s="40">
        <v>0.16500000000000001</v>
      </c>
      <c r="N26" s="40">
        <v>0.155</v>
      </c>
      <c r="O26" s="40">
        <v>0.122</v>
      </c>
      <c r="P26" s="40">
        <v>8.8000000000000009E-2</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113800</v>
      </c>
      <c r="J47" s="38" t="str">
        <f>_xlfn.XLOOKUP($B$2,tlData[Bahnhof_Gare_Stazione],tlData[Einheit],"Fehler",,-1)</f>
        <v>PB/Werktag</v>
      </c>
    </row>
    <row r="48" spans="1:10" x14ac:dyDescent="0.2">
      <c r="H48" s="34">
        <v>2025</v>
      </c>
      <c r="I48" s="38">
        <f>_xlfn.XLOOKUP($B$2,tlData[Bahnhof_Gare_Stazione],tlData[2025],"Fehler",,-1)</f>
        <v>118300</v>
      </c>
      <c r="J48" s="38" t="str">
        <f>_xlfn.XLOOKUP($B$2,tlData[Bahnhof_Gare_Stazione],tlData[Einheit],"Fehler",,-1)</f>
        <v>PB/Werktag</v>
      </c>
    </row>
    <row r="50" spans="8:33" x14ac:dyDescent="0.2">
      <c r="H50" s="34" t="s">
        <v>232</v>
      </c>
    </row>
    <row r="51" spans="8:33" ht="15" x14ac:dyDescent="0.25">
      <c r="H51" s="41" t="s">
        <v>150</v>
      </c>
      <c r="I51" s="42" t="s">
        <v>148</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_xlfn._xlws.FILTER(tlTagesgang[[Jahr_Annee_Anno_Year]:[23]],tlTagesgang[Bahnhof_Gare_Stazione_Station]='Zürich Oerlikon'!B2)</f>
        <v>2024</v>
      </c>
      <c r="I52" s="39" t="str">
        <v>Zürich Oerlikon</v>
      </c>
      <c r="J52" s="40">
        <v>7.0436674518747598E-3</v>
      </c>
      <c r="K52" s="40">
        <v>2.3342710919077702E-3</v>
      </c>
      <c r="L52" s="40">
        <v>1.43502939727866E-3</v>
      </c>
      <c r="M52" s="40">
        <v>1.06731535195688E-3</v>
      </c>
      <c r="N52" s="40">
        <v>1.3631376896338901E-3</v>
      </c>
      <c r="O52" s="40">
        <v>1.0639681671879899E-2</v>
      </c>
      <c r="P52" s="40">
        <v>3.26962004610701E-2</v>
      </c>
      <c r="Q52" s="40">
        <v>6.7909827847804694E-2</v>
      </c>
      <c r="R52" s="40">
        <v>6.7636046655680904E-2</v>
      </c>
      <c r="S52" s="40">
        <v>4.4645464866281702E-2</v>
      </c>
      <c r="T52" s="40">
        <v>4.0110810073221599E-2</v>
      </c>
      <c r="U52" s="40">
        <v>4.5715346834227406E-2</v>
      </c>
      <c r="V52" s="40">
        <v>6.1994386572692906E-2</v>
      </c>
      <c r="W52" s="40">
        <v>5.3275671438649599E-2</v>
      </c>
      <c r="X52" s="40">
        <v>4.9800843829249201E-2</v>
      </c>
      <c r="Y52" s="40">
        <v>5.8229055077303603E-2</v>
      </c>
      <c r="Z52" s="40">
        <v>8.3367947369237111E-2</v>
      </c>
      <c r="AA52" s="40">
        <v>0.107278647760638</v>
      </c>
      <c r="AB52" s="40">
        <v>8.4051884380352992E-2</v>
      </c>
      <c r="AC52" s="40">
        <v>5.6545354988657398E-2</v>
      </c>
      <c r="AD52" s="40">
        <v>4.0397000985950997E-2</v>
      </c>
      <c r="AE52" s="40">
        <v>3.2885706684902198E-2</v>
      </c>
      <c r="AF52" s="40">
        <v>3.0687783759904001E-2</v>
      </c>
      <c r="AG52" s="40">
        <v>1.8888917759643801E-2</v>
      </c>
    </row>
    <row r="53" spans="8:33" x14ac:dyDescent="0.2">
      <c r="H53" s="39">
        <v>2025</v>
      </c>
      <c r="I53" s="39" t="str">
        <v>Zürich Oerlikon</v>
      </c>
      <c r="J53" s="40">
        <v>3.0000000000000001E-3</v>
      </c>
      <c r="K53" s="40">
        <v>0</v>
      </c>
      <c r="L53" s="40">
        <v>0</v>
      </c>
      <c r="M53" s="40">
        <v>0</v>
      </c>
      <c r="N53" s="40">
        <v>1E-3</v>
      </c>
      <c r="O53" s="40">
        <v>1.1000000000000001E-2</v>
      </c>
      <c r="P53" s="40">
        <v>3.9E-2</v>
      </c>
      <c r="Q53" s="40">
        <v>8.199999999999999E-2</v>
      </c>
      <c r="R53" s="40">
        <v>7.8E-2</v>
      </c>
      <c r="S53" s="40">
        <v>4.4000000000000004E-2</v>
      </c>
      <c r="T53" s="40">
        <v>3.7000000000000005E-2</v>
      </c>
      <c r="U53" s="40">
        <v>4.2000000000000003E-2</v>
      </c>
      <c r="V53" s="40">
        <v>0.06</v>
      </c>
      <c r="W53" s="40">
        <v>4.8000000000000001E-2</v>
      </c>
      <c r="X53" s="40">
        <v>4.4000000000000004E-2</v>
      </c>
      <c r="Y53" s="40">
        <v>5.4000000000000006E-2</v>
      </c>
      <c r="Z53" s="40">
        <v>8.5000000000000006E-2</v>
      </c>
      <c r="AA53" s="40">
        <v>0.11599999999999999</v>
      </c>
      <c r="AB53" s="40">
        <v>8.6999999999999994E-2</v>
      </c>
      <c r="AC53" s="40">
        <v>5.5E-2</v>
      </c>
      <c r="AD53" s="40">
        <v>3.7000000000000005E-2</v>
      </c>
      <c r="AE53" s="40">
        <v>2.8999999999999998E-2</v>
      </c>
      <c r="AF53" s="40">
        <v>2.8999999999999998E-2</v>
      </c>
      <c r="AG53" s="40">
        <v>1.7000000000000001E-2</v>
      </c>
    </row>
    <row r="65" spans="10:41" x14ac:dyDescent="0.2">
      <c r="J65" s="35"/>
      <c r="AO65" s="36"/>
    </row>
  </sheetData>
  <hyperlinks>
    <hyperlink ref="A6" location="Aarau!A1" display="Aarau" xr:uid="{54879D0C-D693-4220-B420-F61D471E7276}"/>
    <hyperlink ref="A7" location="Baden!A1" display="Baden" xr:uid="{356BFE6C-19BC-41E3-AC68-568BAD2694C8}"/>
    <hyperlink ref="A8" location="Bellinzona!A1" display="Bellinzona" xr:uid="{4A7979A6-3CF2-4614-AA78-AB7105F91AB0}"/>
    <hyperlink ref="A10" location="Bern!A1" display="Bern" xr:uid="{0D6DEF63-63C9-4F8C-B392-7B0C06FEC33A}"/>
    <hyperlink ref="A11" location="'Basel SBB'!A1" display="Basel SBB" xr:uid="{CDE775C1-5D09-42C4-945D-003094E28C00}"/>
    <hyperlink ref="A12" location="Chur!A1" display="Chur" xr:uid="{223B9DA8-F653-4216-8516-8F0508F565E2}"/>
    <hyperlink ref="A13" location="'Fribourg Freiburg'!A1" display="Fribourg/Freiburg" xr:uid="{132951F5-5816-4D51-8A93-E28DF3DD8C58}"/>
    <hyperlink ref="A14" location="Genève!A1" display="Genève" xr:uid="{FE3CBC22-CE80-47BF-AA3B-51E0F9D25067}"/>
    <hyperlink ref="A15" location="'Genève-Aéroport'!A1" display="Genève-Aéroport" xr:uid="{FD94E06F-4157-4ECF-8168-66EEB9339110}"/>
    <hyperlink ref="A17" location="Lugano!A1" display="Lugano" xr:uid="{E9370201-8C6A-4A43-8144-9997AC174376}"/>
    <hyperlink ref="A18" location="Lausanne!A1" display="Lausanne" xr:uid="{88F3EC1A-952E-4FA0-AC66-02F8E5014A32}"/>
    <hyperlink ref="A19" location="Luzern!A1" display="Luzern" xr:uid="{9A355F18-9D57-479A-9072-B870B77227F0}"/>
    <hyperlink ref="A20" location="Neuchâtel!A1" display="Neuchâtel" xr:uid="{26F5D46C-8F80-4E80-AEAA-1CD369365280}"/>
    <hyperlink ref="A21" location="Olten!A1" display="Olten" xr:uid="{6005F642-2EF7-4659-9A4A-06214A3EF2B0}"/>
    <hyperlink ref="A23" location="'St. Gallen'!A1" display="St. Gallen" xr:uid="{176E3A0E-D5E8-4E89-B45A-FB4C97363306}"/>
    <hyperlink ref="A24" location="Thun!A1" display="Thun" xr:uid="{00B3EB1E-9583-4E8B-9C21-2B5191C7F0F5}"/>
    <hyperlink ref="A25" location="Uster!A1" display="Uster" xr:uid="{7FE89ED0-C91C-4A78-9694-5EFB273E9A04}"/>
    <hyperlink ref="A26" location="Winterthur!A1" display="Winterthur" xr:uid="{37AD4DB1-559A-4A71-A11D-06AD4F23F06F}"/>
    <hyperlink ref="A27" location="'Zürich Altstetten'!A1" display="Zürich Altstetten" xr:uid="{CEB7713C-9F24-4804-A1B3-CD0CA80A9732}"/>
    <hyperlink ref="A28" location="'Zürich Enge'!A1" display="Zürich Enge" xr:uid="{C9DAC962-2A21-4FF6-B0D9-BE0FC8B85DB8}"/>
    <hyperlink ref="A29" location="Zug!A1" display="Zug" xr:uid="{6F162DBF-296E-4740-9A3C-5F7B03115757}"/>
    <hyperlink ref="A30" location="'Zürich Hardbrücke'!A1" display="Zürich Hardbrücke" xr:uid="{8C718F11-2FD8-48C4-BAAE-0F5139610D33}"/>
    <hyperlink ref="A31" location="'Zürich Oerlikon'!A1" display="Zürich Oerlikon" xr:uid="{B8CF4E0B-B6E2-4B5F-8DE2-4FDB522B37C9}"/>
    <hyperlink ref="A32" location="'Zürich Stadelhofen'!A1" display="Zürich Stadelhofen" xr:uid="{C244A269-B961-4801-9857-575937A3F3EA}"/>
    <hyperlink ref="A9" location="'Biel Bienne'!A1" display="Biel/Bienne" xr:uid="{399C0C80-86C1-49FC-B454-0CE424BCD212}"/>
    <hyperlink ref="A16" location="'Genève-Eaux-Vives'!A1" display="Genève-Eaux-Vives" xr:uid="{299DAFE7-C7F8-431A-9C45-6CD1D16ED609}"/>
    <hyperlink ref="A33" location="'Zürich HB'!A1" display="Zürich HB" xr:uid="{CD9AE226-6260-4163-B64C-D7C6C984B6C3}"/>
    <hyperlink ref="A22" location="Renens!A1" display="Renens" xr:uid="{F98A46BA-E96D-464B-A741-C561A8868DEC}"/>
  </hyperlinks>
  <pageMargins left="0.7" right="0.7" top="0.78740157499999996" bottom="0.78740157499999996" header="0.3" footer="0.3"/>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ED4A7-A7FB-4D1F-B8D6-4BD75E4709E5}">
  <dimension ref="A2:AO64"/>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146</v>
      </c>
      <c r="E2" s="38"/>
      <c r="F2" s="38"/>
    </row>
    <row r="3" spans="1:6" x14ac:dyDescent="0.2">
      <c r="E3" s="38"/>
      <c r="F3" s="38"/>
    </row>
    <row r="5" spans="1:6" x14ac:dyDescent="0.2">
      <c r="A5" s="47" t="s">
        <v>217</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75500</v>
      </c>
      <c r="J20" s="38" t="str">
        <f>_xlfn.XLOOKUP($B$2,tlData[Bahnhof_Gare_Stazione],tlData[Einheit],"Fehler",,1)</f>
        <v>PB/Tag</v>
      </c>
    </row>
    <row r="21" spans="1:16" x14ac:dyDescent="0.2">
      <c r="A21" s="33" t="s">
        <v>136</v>
      </c>
      <c r="H21" s="34">
        <v>2025</v>
      </c>
      <c r="I21" s="38">
        <f>_xlfn.XLOOKUP($B$2,tlData[Bahnhof_Gare_Stazione],tlData[2025],"Fehler",,1)</f>
        <v>82700</v>
      </c>
      <c r="J21" s="38" t="str">
        <f>_xlfn.XLOOKUP($B$2,tlData[Bahnhof_Gare_Stazione],tlData[Einheit],"Fehler",,1)</f>
        <v>PB/Tag</v>
      </c>
    </row>
    <row r="22" spans="1:16" x14ac:dyDescent="0.2">
      <c r="A22" s="33" t="s">
        <v>245</v>
      </c>
    </row>
    <row r="23" spans="1:16" x14ac:dyDescent="0.2">
      <c r="A23" s="33" t="s">
        <v>138</v>
      </c>
      <c r="H23" s="34" t="s">
        <v>149</v>
      </c>
    </row>
    <row r="24" spans="1:16" ht="15" x14ac:dyDescent="0.25">
      <c r="A24" s="33" t="s">
        <v>139</v>
      </c>
      <c r="H24" s="41" t="s">
        <v>150</v>
      </c>
      <c r="I24" s="42" t="s">
        <v>148</v>
      </c>
      <c r="J24" s="41" t="s">
        <v>151</v>
      </c>
      <c r="K24" s="41" t="s">
        <v>152</v>
      </c>
      <c r="L24" s="41" t="s">
        <v>153</v>
      </c>
      <c r="M24" s="41" t="s">
        <v>154</v>
      </c>
      <c r="N24" s="41" t="s">
        <v>155</v>
      </c>
      <c r="O24" s="41" t="s">
        <v>156</v>
      </c>
      <c r="P24" s="42" t="s">
        <v>157</v>
      </c>
    </row>
    <row r="25" spans="1:16" x14ac:dyDescent="0.2">
      <c r="A25" s="33" t="s">
        <v>140</v>
      </c>
      <c r="H25" s="39" cm="1">
        <f t="array" ref="H25:P26">_xlfn._xlws.FILTER(tlWochengang[[Jahr_Annee_Anno_Year]:[So_Dim_Dom_Su]],tlWochengang[Bahnhof_Gare_Stazione_Station]='Zürich Stadelhofen'!B2)</f>
        <v>2024</v>
      </c>
      <c r="I25" s="39" t="str">
        <v>Zürich Stadelhofen</v>
      </c>
      <c r="J25" s="40">
        <v>0.14863148829276501</v>
      </c>
      <c r="K25" s="40">
        <v>0.16419031441680901</v>
      </c>
      <c r="L25" s="40">
        <v>0.16034364500853801</v>
      </c>
      <c r="M25" s="40">
        <v>0.160689608967852</v>
      </c>
      <c r="N25" s="40">
        <v>0.155012545460193</v>
      </c>
      <c r="O25" s="40">
        <v>0.12208950377363999</v>
      </c>
      <c r="P25" s="40">
        <v>8.9042894080203397E-2</v>
      </c>
    </row>
    <row r="26" spans="1:16" x14ac:dyDescent="0.2">
      <c r="A26" s="33" t="s">
        <v>141</v>
      </c>
      <c r="H26" s="39">
        <v>2025</v>
      </c>
      <c r="I26" s="39" t="str">
        <v>Zürich Stadelhofen</v>
      </c>
      <c r="J26" s="40">
        <v>0.14699999999999999</v>
      </c>
      <c r="K26" s="40">
        <v>0.16200000000000001</v>
      </c>
      <c r="L26" s="40">
        <v>0.161</v>
      </c>
      <c r="M26" s="40">
        <v>0.16600000000000001</v>
      </c>
      <c r="N26" s="40">
        <v>0.159</v>
      </c>
      <c r="O26" s="40">
        <v>0.11800000000000001</v>
      </c>
      <c r="P26" s="40">
        <v>8.6999999999999994E-2</v>
      </c>
    </row>
    <row r="27" spans="1:16" x14ac:dyDescent="0.2">
      <c r="A27" s="33" t="s">
        <v>142</v>
      </c>
    </row>
    <row r="28" spans="1:16" x14ac:dyDescent="0.2">
      <c r="A28" s="33" t="s">
        <v>143</v>
      </c>
    </row>
    <row r="29" spans="1:16" x14ac:dyDescent="0.2">
      <c r="A29" s="33" t="s">
        <v>144</v>
      </c>
    </row>
    <row r="30" spans="1:16" x14ac:dyDescent="0.2">
      <c r="A30" s="33" t="s">
        <v>145</v>
      </c>
    </row>
    <row r="31" spans="1:16" x14ac:dyDescent="0.2">
      <c r="A31" s="33" t="s">
        <v>146</v>
      </c>
    </row>
    <row r="32" spans="1:16" x14ac:dyDescent="0.2">
      <c r="A32" s="33" t="s">
        <v>147</v>
      </c>
    </row>
    <row r="46" spans="8:10" x14ac:dyDescent="0.2">
      <c r="H46" s="34">
        <v>2024</v>
      </c>
      <c r="I46" s="38">
        <f>_xlfn.XLOOKUP($B$2,tlData[Bahnhof_Gare_Stazione],tlData[2024],"Fehler",,-1)</f>
        <v>84500</v>
      </c>
      <c r="J46" s="38" t="str">
        <f>_xlfn.XLOOKUP($B$2,tlData[Bahnhof_Gare_Stazione],tlData[Einheit],"Fehler",,-1)</f>
        <v>PB/Werktag</v>
      </c>
    </row>
    <row r="47" spans="8:10" x14ac:dyDescent="0.2">
      <c r="H47" s="34">
        <v>2025</v>
      </c>
      <c r="I47" s="38">
        <f>_xlfn.XLOOKUP($B$2,tlData[Bahnhof_Gare_Stazione],tlData[2025],"Fehler",,-1)</f>
        <v>93000</v>
      </c>
      <c r="J47" s="38" t="str">
        <f>_xlfn.XLOOKUP($B$2,tlData[Bahnhof_Gare_Stazione],tlData[Einheit],"Fehler",,-1)</f>
        <v>PB/Werktag</v>
      </c>
    </row>
    <row r="49" spans="8:41" x14ac:dyDescent="0.2">
      <c r="H49" s="34" t="s">
        <v>232</v>
      </c>
    </row>
    <row r="50" spans="8:41" ht="15" x14ac:dyDescent="0.25">
      <c r="H50" s="41" t="s">
        <v>150</v>
      </c>
      <c r="I50" s="42" t="s">
        <v>148</v>
      </c>
      <c r="J50" s="41" t="s">
        <v>97</v>
      </c>
      <c r="K50" s="41" t="s">
        <v>98</v>
      </c>
      <c r="L50" s="41" t="s">
        <v>99</v>
      </c>
      <c r="M50" s="41" t="s">
        <v>100</v>
      </c>
      <c r="N50" s="41" t="s">
        <v>101</v>
      </c>
      <c r="O50" s="41" t="s">
        <v>102</v>
      </c>
      <c r="P50" s="41" t="s">
        <v>103</v>
      </c>
      <c r="Q50" s="41" t="s">
        <v>104</v>
      </c>
      <c r="R50" s="41" t="s">
        <v>105</v>
      </c>
      <c r="S50" s="41" t="s">
        <v>106</v>
      </c>
      <c r="T50" s="41" t="s">
        <v>107</v>
      </c>
      <c r="U50" s="41" t="s">
        <v>108</v>
      </c>
      <c r="V50" s="41" t="s">
        <v>109</v>
      </c>
      <c r="W50" s="41" t="s">
        <v>110</v>
      </c>
      <c r="X50" s="41" t="s">
        <v>111</v>
      </c>
      <c r="Y50" s="41" t="s">
        <v>112</v>
      </c>
      <c r="Z50" s="41" t="s">
        <v>113</v>
      </c>
      <c r="AA50" s="41" t="s">
        <v>114</v>
      </c>
      <c r="AB50" s="41" t="s">
        <v>115</v>
      </c>
      <c r="AC50" s="41" t="s">
        <v>116</v>
      </c>
      <c r="AD50" s="41" t="s">
        <v>117</v>
      </c>
      <c r="AE50" s="41" t="s">
        <v>118</v>
      </c>
      <c r="AF50" s="41" t="s">
        <v>119</v>
      </c>
      <c r="AG50" s="42" t="s">
        <v>120</v>
      </c>
    </row>
    <row r="51" spans="8:41" x14ac:dyDescent="0.2">
      <c r="H51" s="39" cm="1">
        <f t="array" ref="H51:AG52">_xlfn._xlws.FILTER(tlTagesgang[[Jahr_Annee_Anno_Year]:[23]],tlTagesgang[Bahnhof_Gare_Stazione_Station]='Zürich Stadelhofen'!B2)</f>
        <v>2024</v>
      </c>
      <c r="I51" s="39" t="str">
        <v>Zürich Stadelhofen</v>
      </c>
      <c r="J51" s="40">
        <v>1.41410668066223E-3</v>
      </c>
      <c r="K51" s="40">
        <v>7.1191759824137404E-4</v>
      </c>
      <c r="L51" s="40">
        <v>4.4631826669529E-4</v>
      </c>
      <c r="M51" s="40">
        <v>2.9011953127215098E-4</v>
      </c>
      <c r="N51" s="40">
        <v>2.3460550976844299E-4</v>
      </c>
      <c r="O51" s="40">
        <v>1.4211589504949502E-3</v>
      </c>
      <c r="P51" s="40">
        <v>3.02166978075614E-2</v>
      </c>
      <c r="Q51" s="40">
        <v>7.8605684520072397E-2</v>
      </c>
      <c r="R51" s="40">
        <v>7.3707539549129203E-2</v>
      </c>
      <c r="S51" s="40">
        <v>4.7547596673238199E-2</v>
      </c>
      <c r="T51" s="40">
        <v>4.1685966981200299E-2</v>
      </c>
      <c r="U51" s="40">
        <v>4.64846206992727E-2</v>
      </c>
      <c r="V51" s="40">
        <v>6.1374747058588704E-2</v>
      </c>
      <c r="W51" s="40">
        <v>5.7794291581774203E-2</v>
      </c>
      <c r="X51" s="40">
        <v>5.65388067241187E-2</v>
      </c>
      <c r="Y51" s="40">
        <v>6.4824247309432495E-2</v>
      </c>
      <c r="Z51" s="40">
        <v>9.1315936191351893E-2</v>
      </c>
      <c r="AA51" s="40">
        <v>0.110241841500272</v>
      </c>
      <c r="AB51" s="40">
        <v>8.283433400822951E-2</v>
      </c>
      <c r="AC51" s="40">
        <v>4.9375834337769396E-2</v>
      </c>
      <c r="AD51" s="40">
        <v>3.6493471117085299E-2</v>
      </c>
      <c r="AE51" s="40">
        <v>3.3316586302134001E-2</v>
      </c>
      <c r="AF51" s="40">
        <v>2.9683256884317298E-2</v>
      </c>
      <c r="AG51" s="40">
        <v>3.44031421731812E-3</v>
      </c>
    </row>
    <row r="52" spans="8:41" x14ac:dyDescent="0.2">
      <c r="H52" s="39">
        <v>2025</v>
      </c>
      <c r="I52" s="39" t="str">
        <v>Zürich Stadelhofen</v>
      </c>
      <c r="J52" s="40">
        <v>2E-3</v>
      </c>
      <c r="K52" s="40">
        <v>0</v>
      </c>
      <c r="L52" s="40">
        <v>1E-3</v>
      </c>
      <c r="M52" s="40">
        <v>0</v>
      </c>
      <c r="N52" s="40">
        <v>1E-3</v>
      </c>
      <c r="O52" s="40">
        <v>6.0000000000000001E-3</v>
      </c>
      <c r="P52" s="40">
        <v>3.4000000000000002E-2</v>
      </c>
      <c r="Q52" s="40">
        <v>9.4E-2</v>
      </c>
      <c r="R52" s="40">
        <v>8.5000000000000006E-2</v>
      </c>
      <c r="S52" s="40">
        <v>4.9000000000000002E-2</v>
      </c>
      <c r="T52" s="40">
        <v>3.9E-2</v>
      </c>
      <c r="U52" s="40">
        <v>4.2999999999999997E-2</v>
      </c>
      <c r="V52" s="40">
        <v>5.9000000000000004E-2</v>
      </c>
      <c r="W52" s="40">
        <v>5.0999999999999997E-2</v>
      </c>
      <c r="X52" s="40">
        <v>4.9000000000000002E-2</v>
      </c>
      <c r="Y52" s="40">
        <v>5.9000000000000004E-2</v>
      </c>
      <c r="Z52" s="40">
        <v>8.900000000000001E-2</v>
      </c>
      <c r="AA52" s="40">
        <v>0.11599999999999999</v>
      </c>
      <c r="AB52" s="40">
        <v>8.199999999999999E-2</v>
      </c>
      <c r="AC52" s="40">
        <v>4.4000000000000004E-2</v>
      </c>
      <c r="AD52" s="40">
        <v>3.2000000000000001E-2</v>
      </c>
      <c r="AE52" s="40">
        <v>2.7999999999999997E-2</v>
      </c>
      <c r="AF52" s="40">
        <v>2.4E-2</v>
      </c>
      <c r="AG52" s="40">
        <v>1.2E-2</v>
      </c>
    </row>
    <row r="64" spans="8:41" x14ac:dyDescent="0.2">
      <c r="J64" s="35"/>
      <c r="AO64" s="36"/>
    </row>
  </sheetData>
  <hyperlinks>
    <hyperlink ref="A6" location="Aarau!A1" display="Aarau" xr:uid="{D7C2911E-6E8D-4D7B-A9CF-A71D635811F2}"/>
    <hyperlink ref="A7" location="Baden!A1" display="Baden" xr:uid="{8EBF6968-9B23-4201-AA5A-E3BDA64BAB10}"/>
    <hyperlink ref="A8" location="Bellinzona!A1" display="Bellinzona" xr:uid="{D548FC80-E0DC-4888-AFBD-65480107DCCB}"/>
    <hyperlink ref="A10" location="Bern!A1" display="Bern" xr:uid="{4DFDFB50-C53B-4247-811E-44BB4F5E12E8}"/>
    <hyperlink ref="A11" location="'Basel SBB'!A1" display="Basel SBB" xr:uid="{728794ED-160B-4F5E-B817-434AD90A8994}"/>
    <hyperlink ref="A12" location="Chur!A1" display="Chur" xr:uid="{F12E0C09-CE6F-4839-9B66-DB3E9C76FA5F}"/>
    <hyperlink ref="A13" location="'Fribourg Freiburg'!A1" display="Fribourg/Freiburg" xr:uid="{3835764D-A972-4B89-AB17-2DC2B4AF27D8}"/>
    <hyperlink ref="A14" location="Genève!A1" display="Genève" xr:uid="{C6DA287A-5C9E-4C7C-BDF2-6977F78BD3C1}"/>
    <hyperlink ref="A15" location="'Genève-Aéroport'!A1" display="Genève-Aéroport" xr:uid="{54CFC4AA-B24A-4EA1-A83D-B0EBD9691F49}"/>
    <hyperlink ref="A17" location="Lugano!A1" display="Lugano" xr:uid="{C2BCB614-54E5-45D3-B314-4BC5E4BBD52C}"/>
    <hyperlink ref="A18" location="Lausanne!A1" display="Lausanne" xr:uid="{3E223EE9-A4C6-440B-A526-77855DE5452E}"/>
    <hyperlink ref="A19" location="Luzern!A1" display="Luzern" xr:uid="{40CAC24F-6F1B-4C50-9F2C-C83AA1994252}"/>
    <hyperlink ref="A20" location="Neuchâtel!A1" display="Neuchâtel" xr:uid="{6F1A2243-6919-4B16-9AE4-81FE652E26FC}"/>
    <hyperlink ref="A21" location="Olten!A1" display="Olten" xr:uid="{A0BC1E36-4D07-4488-87FD-3E16D6F1A820}"/>
    <hyperlink ref="A23" location="Thun!A1" display="Thun" xr:uid="{97DBD073-D0AE-4682-9FF2-7ADB44AE6F38}"/>
    <hyperlink ref="A24" location="Uster!A1" display="Uster" xr:uid="{4AF729B7-30F9-4EC2-863C-8BA568F0D124}"/>
    <hyperlink ref="A25" location="Winterthur!A1" display="Winterthur" xr:uid="{9FA63350-9DF1-480B-8CF9-16E2CC9EC9C0}"/>
    <hyperlink ref="A26" location="'Zürich Altstetten'!A1" display="Zürich Altstetten" xr:uid="{E81AA4ED-5FC6-46E3-AEA0-B37621C7C42F}"/>
    <hyperlink ref="A27" location="'Zürich Enge'!A1" display="Zürich Enge" xr:uid="{7FA5BD5A-8945-4972-BAFD-4DD1ECDE3E17}"/>
    <hyperlink ref="A28" location="Zug!A1" display="Zug" xr:uid="{32678CA6-AD1C-40A8-BA9F-F002DA79F4D5}"/>
    <hyperlink ref="A29" location="'Zürich Hardbrücke'!A1" display="Zürich Hardbrücke" xr:uid="{2543C82B-3D17-4522-B67E-20FC40BB22E5}"/>
    <hyperlink ref="A30" location="'Zürich Oerlikon'!A1" display="Zürich Oerlikon" xr:uid="{93BCCABE-80F8-4A50-952E-6AB19F617CAE}"/>
    <hyperlink ref="A31" location="'Zürich Stadelhofen'!A1" display="Zürich Stadelhofen" xr:uid="{C6D01E5B-8E14-45B4-81EC-3928FB65982F}"/>
    <hyperlink ref="A32" location="'Zürich HB'!A1" display="Zürich HB" xr:uid="{D7D57C83-D73F-49C7-8A3B-2FB147FEBF5F}"/>
    <hyperlink ref="A9" location="'Biel Bienne'!A1" display="Biel/Bienne" xr:uid="{154AC7B0-76F9-476E-83E4-1702CFE5315F}"/>
    <hyperlink ref="A16" location="'Genève-Eaux-Vives'!A1" display="Genève-Eaux-Vives" xr:uid="{58082EF2-4EB1-4006-96A8-ABED44BB13E1}"/>
    <hyperlink ref="A22" location="Renens!A1" display="Renens" xr:uid="{6F49A399-27EC-4D97-AB7B-9FBD2D765842}"/>
  </hyperlinks>
  <pageMargins left="0.7" right="0.7" top="0.78740157499999996" bottom="0.78740157499999996" header="0.3" footer="0.3"/>
  <pageSetup paperSize="9"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36EA1-6F74-477A-A99F-10F7880DB3F0}">
  <dimension ref="A2:AO64"/>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147</v>
      </c>
      <c r="E2" s="38"/>
      <c r="F2" s="38"/>
    </row>
    <row r="3" spans="1:6" x14ac:dyDescent="0.2">
      <c r="E3" s="38"/>
      <c r="F3" s="38"/>
    </row>
    <row r="5" spans="1:6" x14ac:dyDescent="0.2">
      <c r="A5" s="47" t="s">
        <v>217</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394500</v>
      </c>
      <c r="J20" s="38" t="str">
        <f>_xlfn.XLOOKUP($B$2,tlData[Bahnhof_Gare_Stazione],tlData[Einheit],"Fehler",,1)</f>
        <v>PB/Tag</v>
      </c>
    </row>
    <row r="21" spans="1:16" x14ac:dyDescent="0.2">
      <c r="A21" s="33" t="s">
        <v>136</v>
      </c>
      <c r="H21" s="34">
        <v>2025</v>
      </c>
      <c r="I21" s="38">
        <f>_xlfn.XLOOKUP($B$2,tlData[Bahnhof_Gare_Stazione],tlData[2025],"Fehler",,1)</f>
        <v>411800</v>
      </c>
      <c r="J21" s="38" t="str">
        <f>_xlfn.XLOOKUP($B$2,tlData[Bahnhof_Gare_Stazione],tlData[Einheit],"Fehler",,1)</f>
        <v>PB/Tag</v>
      </c>
    </row>
    <row r="22" spans="1:16" x14ac:dyDescent="0.2">
      <c r="A22" s="33" t="s">
        <v>245</v>
      </c>
    </row>
    <row r="23" spans="1:16" x14ac:dyDescent="0.2">
      <c r="A23" s="33" t="s">
        <v>138</v>
      </c>
      <c r="H23" s="34" t="s">
        <v>149</v>
      </c>
    </row>
    <row r="24" spans="1:16" ht="15" x14ac:dyDescent="0.25">
      <c r="A24" s="33" t="s">
        <v>139</v>
      </c>
      <c r="H24" s="41" t="s">
        <v>150</v>
      </c>
      <c r="I24" s="42" t="s">
        <v>148</v>
      </c>
      <c r="J24" s="41" t="s">
        <v>151</v>
      </c>
      <c r="K24" s="41" t="s">
        <v>152</v>
      </c>
      <c r="L24" s="41" t="s">
        <v>153</v>
      </c>
      <c r="M24" s="41" t="s">
        <v>154</v>
      </c>
      <c r="N24" s="41" t="s">
        <v>155</v>
      </c>
      <c r="O24" s="41" t="s">
        <v>156</v>
      </c>
      <c r="P24" s="42" t="s">
        <v>157</v>
      </c>
    </row>
    <row r="25" spans="1:16" x14ac:dyDescent="0.2">
      <c r="A25" s="33" t="s">
        <v>140</v>
      </c>
      <c r="H25" s="39" cm="1">
        <f t="array" ref="H25:P26">_xlfn._xlws.FILTER(tlWochengang[[Jahr_Annee_Anno_Year]:[So_Dim_Dom_Su]],tlWochengang[Bahnhof_Gare_Stazione_Station]='Zürich HB'!B2)</f>
        <v>2024</v>
      </c>
      <c r="I25" s="39" t="str">
        <v>Zürich HB</v>
      </c>
      <c r="J25" s="40">
        <v>0.15077763751998499</v>
      </c>
      <c r="K25" s="40">
        <v>0.16659486612115601</v>
      </c>
      <c r="L25" s="40">
        <v>0.16368170003246199</v>
      </c>
      <c r="M25" s="40">
        <v>0.16376502531294701</v>
      </c>
      <c r="N25" s="40">
        <v>0.15569639681813199</v>
      </c>
      <c r="O25" s="40">
        <v>0.11149627755882401</v>
      </c>
      <c r="P25" s="40">
        <v>8.7988096636494012E-2</v>
      </c>
    </row>
    <row r="26" spans="1:16" x14ac:dyDescent="0.2">
      <c r="A26" s="33" t="s">
        <v>141</v>
      </c>
      <c r="H26" s="39">
        <v>2025</v>
      </c>
      <c r="I26" s="39" t="str">
        <v>Zürich HB</v>
      </c>
      <c r="J26" s="40">
        <v>0.13500000000000001</v>
      </c>
      <c r="K26" s="40">
        <v>0.14599999999999999</v>
      </c>
      <c r="L26" s="40">
        <v>0.14499999999999999</v>
      </c>
      <c r="M26" s="40">
        <v>0.154</v>
      </c>
      <c r="N26" s="40">
        <v>0.156</v>
      </c>
      <c r="O26" s="40">
        <v>0.14899999999999999</v>
      </c>
      <c r="P26" s="40">
        <v>0.114</v>
      </c>
    </row>
    <row r="27" spans="1:16" x14ac:dyDescent="0.2">
      <c r="A27" s="33" t="s">
        <v>142</v>
      </c>
    </row>
    <row r="28" spans="1:16" x14ac:dyDescent="0.2">
      <c r="A28" s="33" t="s">
        <v>143</v>
      </c>
    </row>
    <row r="29" spans="1:16" x14ac:dyDescent="0.2">
      <c r="A29" s="33" t="s">
        <v>144</v>
      </c>
    </row>
    <row r="30" spans="1:16" x14ac:dyDescent="0.2">
      <c r="A30" s="33" t="s">
        <v>145</v>
      </c>
    </row>
    <row r="31" spans="1:16" x14ac:dyDescent="0.2">
      <c r="A31" s="33" t="s">
        <v>146</v>
      </c>
    </row>
    <row r="32" spans="1:16" x14ac:dyDescent="0.2">
      <c r="A32" s="33" t="s">
        <v>147</v>
      </c>
    </row>
    <row r="46" spans="8:10" x14ac:dyDescent="0.2">
      <c r="H46" s="34">
        <v>2024</v>
      </c>
      <c r="I46" s="38">
        <f>_xlfn.XLOOKUP($B$2,tlData[Bahnhof_Gare_Stazione],tlData[2024],"Fehler",,-1)</f>
        <v>405200</v>
      </c>
      <c r="J46" s="38" t="str">
        <f>_xlfn.XLOOKUP($B$2,tlData[Bahnhof_Gare_Stazione],tlData[Einheit],"Fehler",,-1)</f>
        <v>PB/Werktag</v>
      </c>
    </row>
    <row r="47" spans="8:10" x14ac:dyDescent="0.2">
      <c r="H47" s="34">
        <v>2025</v>
      </c>
      <c r="I47" s="38">
        <f>_xlfn.XLOOKUP($B$2,tlData[Bahnhof_Gare_Stazione],tlData[2025],"Fehler",,-1)</f>
        <v>426400</v>
      </c>
      <c r="J47" s="38" t="str">
        <f>_xlfn.XLOOKUP($B$2,tlData[Bahnhof_Gare_Stazione],tlData[Einheit],"Fehler",,-1)</f>
        <v>PB/Werktag</v>
      </c>
    </row>
    <row r="49" spans="8:41" x14ac:dyDescent="0.2">
      <c r="H49" s="34" t="s">
        <v>232</v>
      </c>
    </row>
    <row r="50" spans="8:41" ht="15" x14ac:dyDescent="0.25">
      <c r="H50" s="41" t="s">
        <v>150</v>
      </c>
      <c r="I50" s="42" t="s">
        <v>148</v>
      </c>
      <c r="J50" s="41" t="s">
        <v>97</v>
      </c>
      <c r="K50" s="41" t="s">
        <v>98</v>
      </c>
      <c r="L50" s="41" t="s">
        <v>99</v>
      </c>
      <c r="M50" s="41" t="s">
        <v>100</v>
      </c>
      <c r="N50" s="41" t="s">
        <v>101</v>
      </c>
      <c r="O50" s="41" t="s">
        <v>102</v>
      </c>
      <c r="P50" s="41" t="s">
        <v>103</v>
      </c>
      <c r="Q50" s="41" t="s">
        <v>104</v>
      </c>
      <c r="R50" s="41" t="s">
        <v>105</v>
      </c>
      <c r="S50" s="41" t="s">
        <v>106</v>
      </c>
      <c r="T50" s="41" t="s">
        <v>107</v>
      </c>
      <c r="U50" s="41" t="s">
        <v>108</v>
      </c>
      <c r="V50" s="41" t="s">
        <v>109</v>
      </c>
      <c r="W50" s="41" t="s">
        <v>110</v>
      </c>
      <c r="X50" s="41" t="s">
        <v>111</v>
      </c>
      <c r="Y50" s="41" t="s">
        <v>112</v>
      </c>
      <c r="Z50" s="41" t="s">
        <v>113</v>
      </c>
      <c r="AA50" s="41" t="s">
        <v>114</v>
      </c>
      <c r="AB50" s="41" t="s">
        <v>115</v>
      </c>
      <c r="AC50" s="41" t="s">
        <v>116</v>
      </c>
      <c r="AD50" s="41" t="s">
        <v>117</v>
      </c>
      <c r="AE50" s="41" t="s">
        <v>118</v>
      </c>
      <c r="AF50" s="41" t="s">
        <v>119</v>
      </c>
      <c r="AG50" s="42" t="s">
        <v>120</v>
      </c>
    </row>
    <row r="51" spans="8:41" x14ac:dyDescent="0.2">
      <c r="H51" s="39" cm="1">
        <f t="array" ref="H51:AG52">_xlfn._xlws.FILTER(tlTagesgang[[Jahr_Annee_Anno_Year]:[23]],tlTagesgang[Bahnhof_Gare_Stazione_Station]='Zürich HB'!B2)</f>
        <v>2024</v>
      </c>
      <c r="I51" s="39" t="str">
        <v>Zürich HB</v>
      </c>
      <c r="J51" s="40">
        <v>8.858492758724839E-3</v>
      </c>
      <c r="K51" s="40">
        <v>4.0792134031584501E-3</v>
      </c>
      <c r="L51" s="40">
        <v>2.4773765023584802E-3</v>
      </c>
      <c r="M51" s="40">
        <v>1.8919817796386098E-3</v>
      </c>
      <c r="N51" s="40">
        <v>2.43501983853834E-3</v>
      </c>
      <c r="O51" s="40">
        <v>7.0011305384931203E-3</v>
      </c>
      <c r="P51" s="40">
        <v>2.19229641380362E-2</v>
      </c>
      <c r="Q51" s="40">
        <v>5.0307788870975305E-2</v>
      </c>
      <c r="R51" s="40">
        <v>5.4028865079341203E-2</v>
      </c>
      <c r="S51" s="40">
        <v>4.3938046227363303E-2</v>
      </c>
      <c r="T51" s="40">
        <v>4.3321204365846501E-2</v>
      </c>
      <c r="U51" s="40">
        <v>5.0734770363676102E-2</v>
      </c>
      <c r="V51" s="40">
        <v>6.3050633599238293E-2</v>
      </c>
      <c r="W51" s="40">
        <v>5.9701187763280997E-2</v>
      </c>
      <c r="X51" s="40">
        <v>5.9112004145203893E-2</v>
      </c>
      <c r="Y51" s="40">
        <v>6.6573821413707504E-2</v>
      </c>
      <c r="Z51" s="40">
        <v>8.5268930701346404E-2</v>
      </c>
      <c r="AA51" s="40">
        <v>0.100738353190227</v>
      </c>
      <c r="AB51" s="40">
        <v>8.2843788312130601E-2</v>
      </c>
      <c r="AC51" s="40">
        <v>5.9059305944330003E-2</v>
      </c>
      <c r="AD51" s="40">
        <v>4.6619836058584593E-2</v>
      </c>
      <c r="AE51" s="40">
        <v>3.6265498495507198E-2</v>
      </c>
      <c r="AF51" s="40">
        <v>2.99126569573279E-2</v>
      </c>
      <c r="AG51" s="40">
        <v>1.9857129552964699E-2</v>
      </c>
    </row>
    <row r="52" spans="8:41" x14ac:dyDescent="0.2">
      <c r="H52" s="39">
        <v>2025</v>
      </c>
      <c r="I52" s="39" t="str">
        <v>Zürich HB</v>
      </c>
      <c r="J52" s="40">
        <v>3.0000000000000001E-3</v>
      </c>
      <c r="K52" s="40">
        <v>1E-3</v>
      </c>
      <c r="L52" s="40">
        <v>0</v>
      </c>
      <c r="M52" s="40">
        <v>0</v>
      </c>
      <c r="N52" s="40">
        <v>1E-3</v>
      </c>
      <c r="O52" s="40">
        <v>6.9999999999999993E-3</v>
      </c>
      <c r="P52" s="40">
        <v>2.6000000000000002E-2</v>
      </c>
      <c r="Q52" s="40">
        <v>6.4000000000000001E-2</v>
      </c>
      <c r="R52" s="40">
        <v>6.5000000000000002E-2</v>
      </c>
      <c r="S52" s="40">
        <v>4.7E-2</v>
      </c>
      <c r="T52" s="40">
        <v>4.0999999999999995E-2</v>
      </c>
      <c r="U52" s="40">
        <v>4.8000000000000001E-2</v>
      </c>
      <c r="V52" s="40">
        <v>6.2E-2</v>
      </c>
      <c r="W52" s="40">
        <v>5.5999999999999994E-2</v>
      </c>
      <c r="X52" s="40">
        <v>5.2999999999999999E-2</v>
      </c>
      <c r="Y52" s="40">
        <v>6.3E-2</v>
      </c>
      <c r="Z52" s="40">
        <v>8.8000000000000009E-2</v>
      </c>
      <c r="AA52" s="40">
        <v>0.109</v>
      </c>
      <c r="AB52" s="40">
        <v>8.5999999999999993E-2</v>
      </c>
      <c r="AC52" s="40">
        <v>5.7000000000000002E-2</v>
      </c>
      <c r="AD52" s="40">
        <v>4.4000000000000004E-2</v>
      </c>
      <c r="AE52" s="40">
        <v>3.4000000000000002E-2</v>
      </c>
      <c r="AF52" s="40">
        <v>2.7000000000000003E-2</v>
      </c>
      <c r="AG52" s="40">
        <v>1.7000000000000001E-2</v>
      </c>
    </row>
    <row r="64" spans="8:41" x14ac:dyDescent="0.2">
      <c r="J64" s="35"/>
      <c r="AO64" s="36"/>
    </row>
  </sheetData>
  <hyperlinks>
    <hyperlink ref="A6" location="Aarau!A1" display="Aarau" xr:uid="{1B14C1E5-0C4A-43BF-ACD6-A389EA653200}"/>
    <hyperlink ref="A7" location="Baden!A1" display="Baden" xr:uid="{7B932233-D13E-4E8A-98FA-163D799BDF5F}"/>
    <hyperlink ref="A8" location="Bellinzona!A1" display="Bellinzona" xr:uid="{98D7EA71-C7D9-44E2-A785-3E3523E33E21}"/>
    <hyperlink ref="A10" location="Bern!A1" display="Bern" xr:uid="{107F0F7B-252A-4EDB-9346-31D860A9DDA1}"/>
    <hyperlink ref="A11" location="'Basel SBB'!A1" display="Basel SBB" xr:uid="{55187703-B07B-4951-B1A6-042E24D67052}"/>
    <hyperlink ref="A12" location="Chur!A1" display="Chur" xr:uid="{BEAA2144-D98F-4B46-8C05-109BB23F5E33}"/>
    <hyperlink ref="A13" location="'Fribourg Freiburg'!A1" display="Fribourg/Freiburg" xr:uid="{4F926A16-D4DF-4D9E-938F-CB89E253F72D}"/>
    <hyperlink ref="A14" location="Genève!A1" display="Genève" xr:uid="{0C5C090F-A772-4075-A378-5C50DE7797ED}"/>
    <hyperlink ref="A15" location="'Genève-Aéroport'!A1" display="Genève-Aéroport" xr:uid="{7D83E762-D9AE-45DD-8AEA-C384AE147DAB}"/>
    <hyperlink ref="A17" location="Lugano!A1" display="Lugano" xr:uid="{92ED725A-09C2-434F-B9FF-6A5284DD296A}"/>
    <hyperlink ref="A18" location="Lausanne!A1" display="Lausanne" xr:uid="{38057A6D-4FF6-4162-87E2-A908559F712F}"/>
    <hyperlink ref="A19" location="Luzern!A1" display="Luzern" xr:uid="{13F7A84C-82E2-41EF-B8CB-00C445CF1625}"/>
    <hyperlink ref="A20" location="Neuchâtel!A1" display="Neuchâtel" xr:uid="{2B015AF4-4833-4200-8BDF-EA2B652F1007}"/>
    <hyperlink ref="A21" location="Olten!A1" display="Olten" xr:uid="{35F65F23-F4E1-4E85-A362-A5F6239E7CB5}"/>
    <hyperlink ref="A23" location="Thun!A1" display="Thun" xr:uid="{E00FC4CE-3B11-43A4-82E4-E67D6E33022F}"/>
    <hyperlink ref="A24" location="Uster!A1" display="Uster" xr:uid="{AFEB5B03-A90F-4B6C-96F7-E317EAB9A99A}"/>
    <hyperlink ref="A25" location="Winterthur!A1" display="Winterthur" xr:uid="{E55B3B76-241E-4127-B027-D169F7B505B3}"/>
    <hyperlink ref="A26" location="'Zürich Altstetten'!A1" display="Zürich Altstetten" xr:uid="{10022CCE-C17A-4EAC-A1CC-5BDA914A9568}"/>
    <hyperlink ref="A27" location="'Zürich Enge'!A1" display="Zürich Enge" xr:uid="{2EEA9E6F-CA67-4B52-853B-A8F56CF8BB2F}"/>
    <hyperlink ref="A28" location="Zug!A1" display="Zug" xr:uid="{239A11B2-8DB9-481C-8D57-0C4D632228B8}"/>
    <hyperlink ref="A29" location="'Zürich Hardbrücke'!A1" display="Zürich Hardbrücke" xr:uid="{FF52E31C-47D9-4805-9F55-171386FB6108}"/>
    <hyperlink ref="A30" location="'Zürich Oerlikon'!A1" display="Zürich Oerlikon" xr:uid="{A40AB3AA-BA1D-4FAC-8156-B75D6E674781}"/>
    <hyperlink ref="A31" location="'Zürich Stadelhofen'!A1" display="Zürich Stadelhofen" xr:uid="{F9B9EE9E-CCBA-4CC1-8059-BDE9BBE3826C}"/>
    <hyperlink ref="A9" location="'Biel Bienne'!A1" display="Biel/Bienne" xr:uid="{5B1838C8-DE11-4F49-B3E9-4BE3C0D4084A}"/>
    <hyperlink ref="A16" location="'Genève-Eaux-Vives'!A1" display="Genève-Eaux-Vives" xr:uid="{9B26316F-C6D0-4941-ABAB-58CADB317F42}"/>
    <hyperlink ref="A32" location="'Zürich HB'!A1" display="Zürich HB" xr:uid="{7C9AC766-711B-4F79-92C4-84C91B3996F9}"/>
    <hyperlink ref="A22" location="Renens!A1" display="Renens" xr:uid="{EF90FC0D-E733-4D9F-A959-EC2FE9C93BB0}"/>
  </hyperlinks>
  <pageMargins left="0.7" right="0.7" top="0.78740157499999996" bottom="0.78740157499999996" header="0.3" footer="0.3"/>
  <pageSetup paperSize="9"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3ABEE-60E2-4253-B1EC-15965A8623A5}">
  <dimension ref="A1:A27"/>
  <sheetViews>
    <sheetView workbookViewId="0">
      <selection activeCell="C25" sqref="C25"/>
    </sheetView>
  </sheetViews>
  <sheetFormatPr baseColWidth="10" defaultColWidth="11.42578125" defaultRowHeight="12.75" x14ac:dyDescent="0.2"/>
  <cols>
    <col min="1" max="1" width="17.28515625" bestFit="1" customWidth="1"/>
  </cols>
  <sheetData>
    <row r="1" spans="1:1" x14ac:dyDescent="0.2">
      <c r="A1" t="s">
        <v>121</v>
      </c>
    </row>
    <row r="2" spans="1:1" x14ac:dyDescent="0.2">
      <c r="A2" t="s">
        <v>122</v>
      </c>
    </row>
    <row r="3" spans="1:1" x14ac:dyDescent="0.2">
      <c r="A3" t="s">
        <v>123</v>
      </c>
    </row>
    <row r="4" spans="1:1" x14ac:dyDescent="0.2">
      <c r="A4" t="s">
        <v>159</v>
      </c>
    </row>
    <row r="5" spans="1:1" x14ac:dyDescent="0.2">
      <c r="A5" t="s">
        <v>125</v>
      </c>
    </row>
    <row r="6" spans="1:1" x14ac:dyDescent="0.2">
      <c r="A6" t="s">
        <v>126</v>
      </c>
    </row>
    <row r="7" spans="1:1" x14ac:dyDescent="0.2">
      <c r="A7" t="s">
        <v>127</v>
      </c>
    </row>
    <row r="8" spans="1:1" x14ac:dyDescent="0.2">
      <c r="A8" t="s">
        <v>160</v>
      </c>
    </row>
    <row r="9" spans="1:1" x14ac:dyDescent="0.2">
      <c r="A9" t="s">
        <v>129</v>
      </c>
    </row>
    <row r="10" spans="1:1" x14ac:dyDescent="0.2">
      <c r="A10" t="s">
        <v>130</v>
      </c>
    </row>
    <row r="11" spans="1:1" x14ac:dyDescent="0.2">
      <c r="A11" t="s">
        <v>161</v>
      </c>
    </row>
    <row r="12" spans="1:1" x14ac:dyDescent="0.2">
      <c r="A12" t="s">
        <v>132</v>
      </c>
    </row>
    <row r="13" spans="1:1" x14ac:dyDescent="0.2">
      <c r="A13" t="s">
        <v>133</v>
      </c>
    </row>
    <row r="14" spans="1:1" x14ac:dyDescent="0.2">
      <c r="A14" t="s">
        <v>134</v>
      </c>
    </row>
    <row r="15" spans="1:1" x14ac:dyDescent="0.2">
      <c r="A15" t="s">
        <v>135</v>
      </c>
    </row>
    <row r="16" spans="1:1" x14ac:dyDescent="0.2">
      <c r="A16" t="s">
        <v>136</v>
      </c>
    </row>
    <row r="17" spans="1:1" x14ac:dyDescent="0.2">
      <c r="A17" t="s">
        <v>162</v>
      </c>
    </row>
    <row r="18" spans="1:1" x14ac:dyDescent="0.2">
      <c r="A18" t="s">
        <v>138</v>
      </c>
    </row>
    <row r="19" spans="1:1" x14ac:dyDescent="0.2">
      <c r="A19" t="s">
        <v>139</v>
      </c>
    </row>
    <row r="20" spans="1:1" x14ac:dyDescent="0.2">
      <c r="A20" t="s">
        <v>140</v>
      </c>
    </row>
    <row r="21" spans="1:1" x14ac:dyDescent="0.2">
      <c r="A21" t="s">
        <v>141</v>
      </c>
    </row>
    <row r="22" spans="1:1" x14ac:dyDescent="0.2">
      <c r="A22" t="s">
        <v>142</v>
      </c>
    </row>
    <row r="23" spans="1:1" x14ac:dyDescent="0.2">
      <c r="A23" t="s">
        <v>143</v>
      </c>
    </row>
    <row r="24" spans="1:1" x14ac:dyDescent="0.2">
      <c r="A24" t="s">
        <v>144</v>
      </c>
    </row>
    <row r="25" spans="1:1" x14ac:dyDescent="0.2">
      <c r="A25" t="s">
        <v>145</v>
      </c>
    </row>
    <row r="26" spans="1:1" x14ac:dyDescent="0.2">
      <c r="A26" t="s">
        <v>146</v>
      </c>
    </row>
    <row r="27" spans="1:1" x14ac:dyDescent="0.2">
      <c r="A27" t="s">
        <v>158</v>
      </c>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5A0EA-A9EB-4E70-B7E3-287A4CC2C9FF}">
  <sheetPr>
    <tabColor rgb="FFC60018"/>
  </sheetPr>
  <dimension ref="A1:I57"/>
  <sheetViews>
    <sheetView tabSelected="1" workbookViewId="0"/>
  </sheetViews>
  <sheetFormatPr baseColWidth="10" defaultColWidth="11.42578125" defaultRowHeight="12.75" x14ac:dyDescent="0.2"/>
  <cols>
    <col min="1" max="1" width="26" bestFit="1" customWidth="1"/>
    <col min="2" max="2" width="34" customWidth="1"/>
    <col min="3" max="3" width="19.42578125" bestFit="1" customWidth="1"/>
    <col min="4" max="4" width="18" bestFit="1" customWidth="1"/>
    <col min="5" max="5" width="19.28515625" bestFit="1" customWidth="1"/>
    <col min="6" max="6" width="18.28515625" bestFit="1" customWidth="1"/>
    <col min="7" max="7" width="17.5703125" bestFit="1" customWidth="1"/>
    <col min="8" max="9" width="19.5703125" bestFit="1" customWidth="1"/>
  </cols>
  <sheetData>
    <row r="1" spans="1:9" s="46" customFormat="1" ht="26.1" customHeight="1" x14ac:dyDescent="0.25">
      <c r="A1" s="45" t="s">
        <v>213</v>
      </c>
      <c r="B1" s="45" t="s">
        <v>96</v>
      </c>
      <c r="C1" s="45" t="s">
        <v>222</v>
      </c>
      <c r="D1" s="45" t="s">
        <v>223</v>
      </c>
      <c r="E1" s="45" t="s">
        <v>224</v>
      </c>
      <c r="F1" s="45" t="s">
        <v>214</v>
      </c>
      <c r="G1" s="45" t="s">
        <v>225</v>
      </c>
      <c r="H1" s="45" t="s">
        <v>220</v>
      </c>
      <c r="I1" s="45" t="s">
        <v>221</v>
      </c>
    </row>
    <row r="2" spans="1:9" ht="30" customHeight="1" x14ac:dyDescent="0.25">
      <c r="A2" s="43">
        <v>2024</v>
      </c>
      <c r="B2" s="43" t="s">
        <v>121</v>
      </c>
      <c r="C2" s="58">
        <v>0.15262185154911301</v>
      </c>
      <c r="D2" s="58">
        <v>0.16295448472988902</v>
      </c>
      <c r="E2" s="58">
        <v>0.163337518264702</v>
      </c>
      <c r="F2" s="58">
        <v>0.161349607971598</v>
      </c>
      <c r="G2" s="58">
        <v>0.158379497739179</v>
      </c>
      <c r="H2" s="58">
        <v>0.11271490157962401</v>
      </c>
      <c r="I2" s="58">
        <v>8.864213816589521E-2</v>
      </c>
    </row>
    <row r="3" spans="1:9" ht="30" customHeight="1" x14ac:dyDescent="0.25">
      <c r="A3" s="43">
        <v>2025</v>
      </c>
      <c r="B3" s="43" t="s">
        <v>121</v>
      </c>
      <c r="C3" s="58">
        <v>0.153</v>
      </c>
      <c r="D3" s="58">
        <v>0.161</v>
      </c>
      <c r="E3" s="58">
        <v>0.16300000000000001</v>
      </c>
      <c r="F3" s="58">
        <v>0.16399999999999998</v>
      </c>
      <c r="G3" s="58">
        <v>0.161</v>
      </c>
      <c r="H3" s="58">
        <v>0.111</v>
      </c>
      <c r="I3" s="58">
        <v>8.900000000000001E-2</v>
      </c>
    </row>
    <row r="4" spans="1:9" ht="30" customHeight="1" x14ac:dyDescent="0.25">
      <c r="A4" s="43">
        <v>2024</v>
      </c>
      <c r="B4" s="43" t="s">
        <v>122</v>
      </c>
      <c r="C4" s="58">
        <v>0.14497639365451301</v>
      </c>
      <c r="D4" s="58">
        <v>0.15336858138992399</v>
      </c>
      <c r="E4" s="58">
        <v>0.153432015550103</v>
      </c>
      <c r="F4" s="58">
        <v>0.15079873962128501</v>
      </c>
      <c r="G4" s="58">
        <v>0.15641185222047502</v>
      </c>
      <c r="H4" s="58">
        <v>0.143402829038035</v>
      </c>
      <c r="I4" s="58">
        <v>9.7609588525665106E-2</v>
      </c>
    </row>
    <row r="5" spans="1:9" ht="30" customHeight="1" x14ac:dyDescent="0.25">
      <c r="A5" s="43">
        <v>2025</v>
      </c>
      <c r="B5" s="43" t="s">
        <v>122</v>
      </c>
      <c r="C5" s="58">
        <v>0.14499999999999999</v>
      </c>
      <c r="D5" s="58">
        <v>0.152</v>
      </c>
      <c r="E5" s="58">
        <v>0.153</v>
      </c>
      <c r="F5" s="58">
        <v>0.153</v>
      </c>
      <c r="G5" s="58">
        <v>0.158</v>
      </c>
      <c r="H5" s="58">
        <v>0.14199999999999999</v>
      </c>
      <c r="I5" s="58">
        <v>9.6999999999999989E-2</v>
      </c>
    </row>
    <row r="6" spans="1:9" ht="30" customHeight="1" x14ac:dyDescent="0.25">
      <c r="A6" s="43">
        <v>2024</v>
      </c>
      <c r="B6" s="43" t="s">
        <v>126</v>
      </c>
      <c r="C6" s="58">
        <v>0.142426408298579</v>
      </c>
      <c r="D6" s="58">
        <v>0.149071706723687</v>
      </c>
      <c r="E6" s="58">
        <v>0.14720981043140902</v>
      </c>
      <c r="F6" s="58">
        <v>0.150936163141005</v>
      </c>
      <c r="G6" s="58">
        <v>0.154718858759958</v>
      </c>
      <c r="H6" s="58">
        <v>0.13688446329054801</v>
      </c>
      <c r="I6" s="58">
        <v>0.118752589354815</v>
      </c>
    </row>
    <row r="7" spans="1:9" ht="30" customHeight="1" x14ac:dyDescent="0.25">
      <c r="A7" s="43">
        <v>2025</v>
      </c>
      <c r="B7" s="43" t="s">
        <v>126</v>
      </c>
      <c r="C7" s="58">
        <v>0.14099999999999999</v>
      </c>
      <c r="D7" s="58">
        <v>0.14800000000000002</v>
      </c>
      <c r="E7" s="58">
        <v>0.14599999999999999</v>
      </c>
      <c r="F7" s="58">
        <v>0.152</v>
      </c>
      <c r="G7" s="58">
        <v>0.154</v>
      </c>
      <c r="H7" s="58">
        <v>0.13600000000000001</v>
      </c>
      <c r="I7" s="58">
        <v>0.12300000000000001</v>
      </c>
    </row>
    <row r="8" spans="1:9" ht="30" customHeight="1" x14ac:dyDescent="0.25">
      <c r="A8" s="43">
        <v>2024</v>
      </c>
      <c r="B8" s="43" t="s">
        <v>123</v>
      </c>
      <c r="C8" s="58">
        <v>0.148749515674303</v>
      </c>
      <c r="D8" s="58">
        <v>0.14999916161396298</v>
      </c>
      <c r="E8" s="58">
        <v>0.14878359200998301</v>
      </c>
      <c r="F8" s="58">
        <v>0.151455248846498</v>
      </c>
      <c r="G8" s="58">
        <v>0.16110083512264101</v>
      </c>
      <c r="H8" s="58">
        <v>0.121013361709846</v>
      </c>
      <c r="I8" s="58">
        <v>0.11889828502276499</v>
      </c>
    </row>
    <row r="9" spans="1:9" ht="30" customHeight="1" x14ac:dyDescent="0.25">
      <c r="A9" s="43">
        <v>2025</v>
      </c>
      <c r="B9" s="43" t="s">
        <v>123</v>
      </c>
      <c r="C9" s="58">
        <v>0.14400000000000002</v>
      </c>
      <c r="D9" s="58">
        <v>0.15</v>
      </c>
      <c r="E9" s="58">
        <v>0.14699999999999999</v>
      </c>
      <c r="F9" s="58">
        <v>0.15</v>
      </c>
      <c r="G9" s="58">
        <v>0.16200000000000001</v>
      </c>
      <c r="H9" s="58">
        <v>0.12300000000000001</v>
      </c>
      <c r="I9" s="58">
        <v>0.12300000000000001</v>
      </c>
    </row>
    <row r="10" spans="1:9" ht="30" customHeight="1" x14ac:dyDescent="0.25">
      <c r="A10" s="43">
        <v>2024</v>
      </c>
      <c r="B10" s="43" t="s">
        <v>125</v>
      </c>
      <c r="C10" s="58">
        <v>0.14290527035873601</v>
      </c>
      <c r="D10" s="58">
        <v>0.15394691683783202</v>
      </c>
      <c r="E10" s="58">
        <v>0.151453109599404</v>
      </c>
      <c r="F10" s="58">
        <v>0.156405971403038</v>
      </c>
      <c r="G10" s="58">
        <v>0.15434244782048501</v>
      </c>
      <c r="H10" s="58">
        <v>0.13536900049140399</v>
      </c>
      <c r="I10" s="58">
        <v>0.105577283489101</v>
      </c>
    </row>
    <row r="11" spans="1:9" ht="30" customHeight="1" x14ac:dyDescent="0.25">
      <c r="A11" s="43">
        <v>2025</v>
      </c>
      <c r="B11" s="43" t="s">
        <v>125</v>
      </c>
      <c r="C11" s="58">
        <v>0.14099999999999999</v>
      </c>
      <c r="D11" s="58">
        <v>0.152</v>
      </c>
      <c r="E11" s="58">
        <v>0.151</v>
      </c>
      <c r="F11" s="58">
        <v>0.157</v>
      </c>
      <c r="G11" s="58">
        <v>0.156</v>
      </c>
      <c r="H11" s="58">
        <v>0.13500000000000001</v>
      </c>
      <c r="I11" s="58">
        <v>0.10800000000000001</v>
      </c>
    </row>
    <row r="12" spans="1:9" ht="30" customHeight="1" x14ac:dyDescent="0.25">
      <c r="A12" s="43">
        <v>2024</v>
      </c>
      <c r="B12" s="43" t="s">
        <v>124</v>
      </c>
      <c r="C12" s="58">
        <v>0.14458056685860401</v>
      </c>
      <c r="D12" s="58">
        <v>0.15046760763946801</v>
      </c>
      <c r="E12" s="58">
        <v>0.14977222605786</v>
      </c>
      <c r="F12" s="58">
        <v>0.150988001929383</v>
      </c>
      <c r="G12" s="58">
        <v>0.16125043453034099</v>
      </c>
      <c r="H12" s="58">
        <v>0.138373706425515</v>
      </c>
      <c r="I12" s="58">
        <v>0.104567456558828</v>
      </c>
    </row>
    <row r="13" spans="1:9" ht="30" customHeight="1" x14ac:dyDescent="0.25">
      <c r="A13" s="43">
        <v>2025</v>
      </c>
      <c r="B13" s="43" t="s">
        <v>124</v>
      </c>
      <c r="C13" s="58">
        <v>0.14199999999999999</v>
      </c>
      <c r="D13" s="58">
        <v>0.14899999999999999</v>
      </c>
      <c r="E13" s="58">
        <v>0.14800000000000002</v>
      </c>
      <c r="F13" s="58">
        <v>0.153</v>
      </c>
      <c r="G13" s="58">
        <v>0.16399999999999998</v>
      </c>
      <c r="H13" s="58">
        <v>0.13800000000000001</v>
      </c>
      <c r="I13" s="58">
        <v>0.105</v>
      </c>
    </row>
    <row r="14" spans="1:9" ht="30" customHeight="1" x14ac:dyDescent="0.25">
      <c r="A14" s="43">
        <v>2024</v>
      </c>
      <c r="B14" s="43" t="s">
        <v>127</v>
      </c>
      <c r="C14" s="58">
        <v>0.14387870931320099</v>
      </c>
      <c r="D14" s="58">
        <v>0.14734864339555601</v>
      </c>
      <c r="E14" s="58">
        <v>0.15054854978975299</v>
      </c>
      <c r="F14" s="58">
        <v>0.148635580838169</v>
      </c>
      <c r="G14" s="58">
        <v>0.16106817088838199</v>
      </c>
      <c r="H14" s="58">
        <v>0.13774629083803999</v>
      </c>
      <c r="I14" s="58">
        <v>0.11077405493689801</v>
      </c>
    </row>
    <row r="15" spans="1:9" ht="30" customHeight="1" x14ac:dyDescent="0.25">
      <c r="A15" s="43">
        <v>2025</v>
      </c>
      <c r="B15" s="43" t="s">
        <v>127</v>
      </c>
      <c r="C15" s="58">
        <v>0.14300000000000002</v>
      </c>
      <c r="D15" s="58">
        <v>0.14599999999999999</v>
      </c>
      <c r="E15" s="58">
        <v>0.15</v>
      </c>
      <c r="F15" s="58">
        <v>0.14899999999999999</v>
      </c>
      <c r="G15" s="58">
        <v>0.16200000000000001</v>
      </c>
      <c r="H15" s="58">
        <v>0.13800000000000001</v>
      </c>
      <c r="I15" s="58">
        <v>0.11199999999999999</v>
      </c>
    </row>
    <row r="16" spans="1:9" ht="30" customHeight="1" x14ac:dyDescent="0.25">
      <c r="A16" s="43">
        <v>2024</v>
      </c>
      <c r="B16" s="43" t="s">
        <v>128</v>
      </c>
      <c r="C16" s="58">
        <v>0.148378820768445</v>
      </c>
      <c r="D16" s="58">
        <v>0.15291387757598898</v>
      </c>
      <c r="E16" s="58">
        <v>0.15018759743666299</v>
      </c>
      <c r="F16" s="58">
        <v>0.15316329689518801</v>
      </c>
      <c r="G16" s="58">
        <v>0.16041202848070199</v>
      </c>
      <c r="H16" s="58">
        <v>0.126716136530893</v>
      </c>
      <c r="I16" s="58">
        <v>0.10822824231212</v>
      </c>
    </row>
    <row r="17" spans="1:9" ht="30" customHeight="1" x14ac:dyDescent="0.25">
      <c r="A17" s="43">
        <v>2025</v>
      </c>
      <c r="B17" s="43" t="s">
        <v>128</v>
      </c>
      <c r="C17" s="58">
        <v>0.14499999999999999</v>
      </c>
      <c r="D17" s="58">
        <v>0.14800000000000002</v>
      </c>
      <c r="E17" s="58">
        <v>0.14800000000000002</v>
      </c>
      <c r="F17" s="58">
        <v>0.153</v>
      </c>
      <c r="G17" s="58">
        <v>0.16200000000000001</v>
      </c>
      <c r="H17" s="58">
        <v>0.13</v>
      </c>
      <c r="I17" s="58">
        <v>0.113</v>
      </c>
    </row>
    <row r="18" spans="1:9" ht="30" customHeight="1" x14ac:dyDescent="0.25">
      <c r="A18" s="43">
        <v>2024</v>
      </c>
      <c r="B18" s="43" t="s">
        <v>129</v>
      </c>
      <c r="C18" s="58">
        <v>0.14845159401150501</v>
      </c>
      <c r="D18" s="58">
        <v>0.14940877417797899</v>
      </c>
      <c r="E18" s="58">
        <v>0.145492873303117</v>
      </c>
      <c r="F18" s="58">
        <v>0.150894078261573</v>
      </c>
      <c r="G18" s="58">
        <v>0.15566015564039801</v>
      </c>
      <c r="H18" s="58">
        <v>0.13008553630072001</v>
      </c>
      <c r="I18" s="58">
        <v>0.12000698830470799</v>
      </c>
    </row>
    <row r="19" spans="1:9" ht="30" customHeight="1" x14ac:dyDescent="0.25">
      <c r="A19" s="43">
        <v>2025</v>
      </c>
      <c r="B19" s="43" t="s">
        <v>129</v>
      </c>
      <c r="C19" s="58">
        <v>0.14599999999999999</v>
      </c>
      <c r="D19" s="58">
        <v>0.14800000000000002</v>
      </c>
      <c r="E19" s="58">
        <v>0.14599999999999999</v>
      </c>
      <c r="F19" s="58">
        <v>0.152</v>
      </c>
      <c r="G19" s="58">
        <v>0.157</v>
      </c>
      <c r="H19" s="58">
        <v>0.13</v>
      </c>
      <c r="I19" s="58">
        <v>0.121</v>
      </c>
    </row>
    <row r="20" spans="1:9" ht="30" customHeight="1" x14ac:dyDescent="0.25">
      <c r="A20" s="43">
        <v>2024</v>
      </c>
      <c r="B20" s="43" t="s">
        <v>130</v>
      </c>
      <c r="C20" s="58">
        <v>0.14721340329549901</v>
      </c>
      <c r="D20" s="58">
        <v>0.12939448693258598</v>
      </c>
      <c r="E20" s="58">
        <v>0.12785320459782601</v>
      </c>
      <c r="F20" s="58">
        <v>0.1402218745247</v>
      </c>
      <c r="G20" s="58">
        <v>0.15294064439826099</v>
      </c>
      <c r="H20" s="58">
        <v>0.139500176722721</v>
      </c>
      <c r="I20" s="58">
        <v>0.16287620952840601</v>
      </c>
    </row>
    <row r="21" spans="1:9" ht="30" customHeight="1" x14ac:dyDescent="0.25">
      <c r="A21" s="43">
        <v>2025</v>
      </c>
      <c r="B21" s="43" t="s">
        <v>130</v>
      </c>
      <c r="C21" s="58">
        <v>0.14599999999999999</v>
      </c>
      <c r="D21" s="58">
        <v>0.128</v>
      </c>
      <c r="E21" s="58">
        <v>0.128</v>
      </c>
      <c r="F21" s="58">
        <v>0.14099999999999999</v>
      </c>
      <c r="G21" s="58">
        <v>0.157</v>
      </c>
      <c r="H21" s="58">
        <v>0.13900000000000001</v>
      </c>
      <c r="I21" s="58">
        <v>0.161</v>
      </c>
    </row>
    <row r="22" spans="1:9" ht="30" customHeight="1" x14ac:dyDescent="0.25">
      <c r="A22" s="43">
        <v>2024</v>
      </c>
      <c r="B22" s="43" t="s">
        <v>131</v>
      </c>
      <c r="C22" s="58">
        <v>0.15312227259383498</v>
      </c>
      <c r="D22" s="58">
        <v>0.16452078594717398</v>
      </c>
      <c r="E22" s="58">
        <v>0.15962877378214801</v>
      </c>
      <c r="F22" s="58">
        <v>0.16004151126506599</v>
      </c>
      <c r="G22" s="58">
        <v>0.15690003939861599</v>
      </c>
      <c r="H22" s="58">
        <v>0.110868663432688</v>
      </c>
      <c r="I22" s="58">
        <v>9.4917953580471601E-2</v>
      </c>
    </row>
    <row r="23" spans="1:9" ht="30" customHeight="1" x14ac:dyDescent="0.25">
      <c r="A23" s="43">
        <v>2025</v>
      </c>
      <c r="B23" s="43" t="s">
        <v>131</v>
      </c>
      <c r="C23" s="58">
        <v>0.14899999999999999</v>
      </c>
      <c r="D23" s="58">
        <v>0.159</v>
      </c>
      <c r="E23" s="58">
        <v>0.161</v>
      </c>
      <c r="F23" s="58">
        <v>0.16300000000000001</v>
      </c>
      <c r="G23" s="58">
        <v>0.158</v>
      </c>
      <c r="H23" s="58">
        <v>0.11199999999999999</v>
      </c>
      <c r="I23" s="58">
        <v>9.6999999999999989E-2</v>
      </c>
    </row>
    <row r="24" spans="1:9" ht="30" customHeight="1" x14ac:dyDescent="0.25">
      <c r="A24" s="43">
        <v>2024</v>
      </c>
      <c r="B24" s="43" t="s">
        <v>133</v>
      </c>
      <c r="C24" s="58">
        <v>0.14627404865513602</v>
      </c>
      <c r="D24" s="58">
        <v>0.15712254817120999</v>
      </c>
      <c r="E24" s="58">
        <v>0.15308994962251801</v>
      </c>
      <c r="F24" s="58">
        <v>0.16026494677947098</v>
      </c>
      <c r="G24" s="58">
        <v>0.15940150357079599</v>
      </c>
      <c r="H24" s="58">
        <v>0.12467531980143899</v>
      </c>
      <c r="I24" s="58">
        <v>9.9171683399430999E-2</v>
      </c>
    </row>
    <row r="25" spans="1:9" ht="30" customHeight="1" x14ac:dyDescent="0.25">
      <c r="A25" s="43">
        <v>2025</v>
      </c>
      <c r="B25" s="43" t="s">
        <v>133</v>
      </c>
      <c r="C25" s="58">
        <v>0.14400000000000002</v>
      </c>
      <c r="D25" s="58">
        <v>0.155</v>
      </c>
      <c r="E25" s="58">
        <v>0.151</v>
      </c>
      <c r="F25" s="58">
        <v>0.16300000000000001</v>
      </c>
      <c r="G25" s="58">
        <v>0.16200000000000001</v>
      </c>
      <c r="H25" s="58">
        <v>0.126</v>
      </c>
      <c r="I25" s="58">
        <v>9.9000000000000005E-2</v>
      </c>
    </row>
    <row r="26" spans="1:9" ht="30" customHeight="1" x14ac:dyDescent="0.25">
      <c r="A26" s="43">
        <v>2024</v>
      </c>
      <c r="B26" s="43" t="s">
        <v>132</v>
      </c>
      <c r="C26" s="58">
        <v>0.14905130035464301</v>
      </c>
      <c r="D26" s="58">
        <v>0.15124996200965402</v>
      </c>
      <c r="E26" s="58">
        <v>0.149977188573227</v>
      </c>
      <c r="F26" s="58">
        <v>0.15386395607739201</v>
      </c>
      <c r="G26" s="58">
        <v>0.16395229772928399</v>
      </c>
      <c r="H26" s="58">
        <v>0.129974593606619</v>
      </c>
      <c r="I26" s="58">
        <v>0.101930701649181</v>
      </c>
    </row>
    <row r="27" spans="1:9" ht="30" customHeight="1" x14ac:dyDescent="0.25">
      <c r="A27" s="43">
        <v>2025</v>
      </c>
      <c r="B27" s="43" t="s">
        <v>132</v>
      </c>
      <c r="C27" s="58">
        <v>0.14400000000000002</v>
      </c>
      <c r="D27" s="58">
        <v>0.15</v>
      </c>
      <c r="E27" s="58">
        <v>0.14899999999999999</v>
      </c>
      <c r="F27" s="58">
        <v>0.156</v>
      </c>
      <c r="G27" s="58">
        <v>0.16500000000000001</v>
      </c>
      <c r="H27" s="58">
        <v>0.129</v>
      </c>
      <c r="I27" s="58">
        <v>0.107</v>
      </c>
    </row>
    <row r="28" spans="1:9" ht="30" customHeight="1" x14ac:dyDescent="0.25">
      <c r="A28" s="43">
        <v>2024</v>
      </c>
      <c r="B28" s="43" t="s">
        <v>134</v>
      </c>
      <c r="C28" s="58">
        <v>0.13528106241639301</v>
      </c>
      <c r="D28" s="58">
        <v>0.13904399035017001</v>
      </c>
      <c r="E28" s="58">
        <v>0.13868389843062601</v>
      </c>
      <c r="F28" s="58">
        <v>0.144684597696881</v>
      </c>
      <c r="G28" s="58">
        <v>0.15272834087652701</v>
      </c>
      <c r="H28" s="58">
        <v>0.159522920246845</v>
      </c>
      <c r="I28" s="58">
        <v>0.13005518998255799</v>
      </c>
    </row>
    <row r="29" spans="1:9" ht="30" customHeight="1" x14ac:dyDescent="0.25">
      <c r="A29" s="43">
        <v>2025</v>
      </c>
      <c r="B29" s="43" t="s">
        <v>134</v>
      </c>
      <c r="C29" s="58">
        <v>0.13100000000000001</v>
      </c>
      <c r="D29" s="58">
        <v>0.13800000000000001</v>
      </c>
      <c r="E29" s="58">
        <v>0.13900000000000001</v>
      </c>
      <c r="F29" s="58">
        <v>0.14300000000000002</v>
      </c>
      <c r="G29" s="58">
        <v>0.155</v>
      </c>
      <c r="H29" s="58">
        <v>0.16200000000000001</v>
      </c>
      <c r="I29" s="58">
        <v>0.13200000000000001</v>
      </c>
    </row>
    <row r="30" spans="1:9" ht="30" customHeight="1" x14ac:dyDescent="0.25">
      <c r="A30" s="43">
        <v>2024</v>
      </c>
      <c r="B30" s="43" t="s">
        <v>135</v>
      </c>
      <c r="C30" s="58">
        <v>0.14738692503497899</v>
      </c>
      <c r="D30" s="58">
        <v>0.15760598805081</v>
      </c>
      <c r="E30" s="58">
        <v>0.15415914973823799</v>
      </c>
      <c r="F30" s="58">
        <v>0.157958669685692</v>
      </c>
      <c r="G30" s="58">
        <v>0.15701890215859801</v>
      </c>
      <c r="H30" s="58">
        <v>0.117053129890782</v>
      </c>
      <c r="I30" s="58">
        <v>0.10881723544090001</v>
      </c>
    </row>
    <row r="31" spans="1:9" ht="30" customHeight="1" x14ac:dyDescent="0.25">
      <c r="A31" s="43">
        <v>2025</v>
      </c>
      <c r="B31" s="43" t="s">
        <v>135</v>
      </c>
      <c r="C31" s="58">
        <v>0.14699999999999999</v>
      </c>
      <c r="D31" s="58">
        <v>0.156</v>
      </c>
      <c r="E31" s="58">
        <v>0.154</v>
      </c>
      <c r="F31" s="58">
        <v>0.16</v>
      </c>
      <c r="G31" s="58">
        <v>0.161</v>
      </c>
      <c r="H31" s="58">
        <v>0.11599999999999999</v>
      </c>
      <c r="I31" s="58">
        <v>0.107</v>
      </c>
    </row>
    <row r="32" spans="1:9" ht="30" customHeight="1" x14ac:dyDescent="0.25">
      <c r="A32" s="43">
        <v>2024</v>
      </c>
      <c r="B32" s="43" t="s">
        <v>136</v>
      </c>
      <c r="C32" s="58">
        <v>0.14970704541447499</v>
      </c>
      <c r="D32" s="58">
        <v>0.16540994968615699</v>
      </c>
      <c r="E32" s="58">
        <v>0.16099070414192401</v>
      </c>
      <c r="F32" s="58">
        <v>0.16074456323016101</v>
      </c>
      <c r="G32" s="58">
        <v>0.15496924107131199</v>
      </c>
      <c r="H32" s="58">
        <v>0.113749975029812</v>
      </c>
      <c r="I32" s="58">
        <v>9.4428521426158193E-2</v>
      </c>
    </row>
    <row r="33" spans="1:9" ht="30" customHeight="1" x14ac:dyDescent="0.25">
      <c r="A33" s="43">
        <v>2025</v>
      </c>
      <c r="B33" s="43" t="s">
        <v>136</v>
      </c>
      <c r="C33" s="58">
        <v>0.14899999999999999</v>
      </c>
      <c r="D33" s="58">
        <v>0.16300000000000001</v>
      </c>
      <c r="E33" s="58">
        <v>0.161</v>
      </c>
      <c r="F33" s="58">
        <v>0.16500000000000001</v>
      </c>
      <c r="G33" s="58">
        <v>0.158</v>
      </c>
      <c r="H33" s="58">
        <v>0.111</v>
      </c>
      <c r="I33" s="58">
        <v>9.3000000000000013E-2</v>
      </c>
    </row>
    <row r="34" spans="1:9" ht="30" customHeight="1" x14ac:dyDescent="0.25">
      <c r="A34" s="43">
        <v>2024</v>
      </c>
      <c r="B34" s="43" t="s">
        <v>245</v>
      </c>
      <c r="C34" s="58" t="s">
        <v>246</v>
      </c>
      <c r="D34" s="58" t="s">
        <v>246</v>
      </c>
      <c r="E34" s="58" t="s">
        <v>246</v>
      </c>
      <c r="F34" s="58" t="s">
        <v>246</v>
      </c>
      <c r="G34" s="58" t="s">
        <v>246</v>
      </c>
      <c r="H34" s="58" t="s">
        <v>246</v>
      </c>
      <c r="I34" s="58" t="s">
        <v>246</v>
      </c>
    </row>
    <row r="35" spans="1:9" ht="30" customHeight="1" x14ac:dyDescent="0.25">
      <c r="A35" s="43">
        <v>2025</v>
      </c>
      <c r="B35" s="43" t="s">
        <v>245</v>
      </c>
      <c r="C35" s="58">
        <v>0.151</v>
      </c>
      <c r="D35" s="58">
        <v>0.16</v>
      </c>
      <c r="E35" s="58">
        <v>0.157</v>
      </c>
      <c r="F35" s="58">
        <v>0.16500000000000001</v>
      </c>
      <c r="G35" s="58">
        <v>0.16699999999999998</v>
      </c>
      <c r="H35" s="58">
        <v>0.10800000000000001</v>
      </c>
      <c r="I35" s="58">
        <v>9.3000000000000013E-2</v>
      </c>
    </row>
    <row r="36" spans="1:9" ht="30" customHeight="1" x14ac:dyDescent="0.25">
      <c r="A36" s="43">
        <v>2024</v>
      </c>
      <c r="B36" s="43" t="s">
        <v>137</v>
      </c>
      <c r="C36" s="58">
        <v>0.14338632754541</v>
      </c>
      <c r="D36" s="58">
        <v>0.15213667491257199</v>
      </c>
      <c r="E36" s="58">
        <v>0.15396468456833101</v>
      </c>
      <c r="F36" s="58">
        <v>0.155510872134171</v>
      </c>
      <c r="G36" s="58">
        <v>0.16067957462957502</v>
      </c>
      <c r="H36" s="58">
        <v>0.13463106972767999</v>
      </c>
      <c r="I36" s="58">
        <v>9.9690796482259009E-2</v>
      </c>
    </row>
    <row r="37" spans="1:9" ht="30" customHeight="1" x14ac:dyDescent="0.25">
      <c r="A37" s="43">
        <v>2025</v>
      </c>
      <c r="B37" s="43" t="s">
        <v>137</v>
      </c>
      <c r="C37" s="58">
        <v>0.14300000000000002</v>
      </c>
      <c r="D37" s="58">
        <v>0.15</v>
      </c>
      <c r="E37" s="58">
        <v>0.152</v>
      </c>
      <c r="F37" s="58">
        <v>0.157</v>
      </c>
      <c r="G37" s="58">
        <v>0.16399999999999998</v>
      </c>
      <c r="H37" s="58">
        <v>0.13400000000000001</v>
      </c>
      <c r="I37" s="58">
        <v>9.9000000000000005E-2</v>
      </c>
    </row>
    <row r="38" spans="1:9" ht="30" customHeight="1" x14ac:dyDescent="0.25">
      <c r="A38" s="43">
        <v>2024</v>
      </c>
      <c r="B38" s="43" t="s">
        <v>138</v>
      </c>
      <c r="C38" s="58">
        <v>0.14690934217489901</v>
      </c>
      <c r="D38" s="58">
        <v>0.155275615690774</v>
      </c>
      <c r="E38" s="58">
        <v>0.15343819474520901</v>
      </c>
      <c r="F38" s="58">
        <v>0.15557799269299299</v>
      </c>
      <c r="G38" s="58">
        <v>0.15966889426949701</v>
      </c>
      <c r="H38" s="58">
        <v>0.13092246906552898</v>
      </c>
      <c r="I38" s="58">
        <v>9.8207491361099214E-2</v>
      </c>
    </row>
    <row r="39" spans="1:9" ht="30" customHeight="1" x14ac:dyDescent="0.25">
      <c r="A39" s="43">
        <v>2025</v>
      </c>
      <c r="B39" s="43" t="s">
        <v>138</v>
      </c>
      <c r="C39" s="58">
        <v>0.14300000000000002</v>
      </c>
      <c r="D39" s="58">
        <v>0.152</v>
      </c>
      <c r="E39" s="58">
        <v>0.152</v>
      </c>
      <c r="F39" s="58">
        <v>0.157</v>
      </c>
      <c r="G39" s="58">
        <v>0.16200000000000001</v>
      </c>
      <c r="H39" s="58">
        <v>0.13300000000000001</v>
      </c>
      <c r="I39" s="58">
        <v>0.10099999999999999</v>
      </c>
    </row>
    <row r="40" spans="1:9" ht="30" customHeight="1" x14ac:dyDescent="0.25">
      <c r="A40" s="43">
        <v>2024</v>
      </c>
      <c r="B40" s="43" t="s">
        <v>139</v>
      </c>
      <c r="C40" s="58">
        <v>0.143774458121043</v>
      </c>
      <c r="D40" s="58">
        <v>0.15279076410869999</v>
      </c>
      <c r="E40" s="58">
        <v>0.151196178835935</v>
      </c>
      <c r="F40" s="58">
        <v>0.156146912940692</v>
      </c>
      <c r="G40" s="58">
        <v>0.15738616091054</v>
      </c>
      <c r="H40" s="58">
        <v>0.12481058498407301</v>
      </c>
      <c r="I40" s="58">
        <v>0.113894940099017</v>
      </c>
    </row>
    <row r="41" spans="1:9" ht="30" customHeight="1" x14ac:dyDescent="0.25">
      <c r="A41" s="43">
        <v>2025</v>
      </c>
      <c r="B41" s="43" t="s">
        <v>139</v>
      </c>
      <c r="C41" s="58">
        <v>0.14199999999999999</v>
      </c>
      <c r="D41" s="58">
        <v>0.151</v>
      </c>
      <c r="E41" s="58">
        <v>0.152</v>
      </c>
      <c r="F41" s="58">
        <v>0.156</v>
      </c>
      <c r="G41" s="58">
        <v>0.158</v>
      </c>
      <c r="H41" s="58">
        <v>0.125</v>
      </c>
      <c r="I41" s="58">
        <v>0.11599999999999999</v>
      </c>
    </row>
    <row r="42" spans="1:9" ht="30" customHeight="1" x14ac:dyDescent="0.25">
      <c r="A42" s="43">
        <v>2024</v>
      </c>
      <c r="B42" s="43" t="s">
        <v>140</v>
      </c>
      <c r="C42" s="58">
        <v>0.14674498503990901</v>
      </c>
      <c r="D42" s="58">
        <v>0.16118639230144499</v>
      </c>
      <c r="E42" s="58">
        <v>0.157336288891118</v>
      </c>
      <c r="F42" s="58">
        <v>0.15858449157296101</v>
      </c>
      <c r="G42" s="58">
        <v>0.159738079279134</v>
      </c>
      <c r="H42" s="58">
        <v>0.12804041926891199</v>
      </c>
      <c r="I42" s="58">
        <v>8.8369343646521104E-2</v>
      </c>
    </row>
    <row r="43" spans="1:9" ht="30" customHeight="1" x14ac:dyDescent="0.25">
      <c r="A43" s="43">
        <v>2025</v>
      </c>
      <c r="B43" s="43" t="s">
        <v>140</v>
      </c>
      <c r="C43" s="58">
        <v>0.14499999999999999</v>
      </c>
      <c r="D43" s="58">
        <v>0.159</v>
      </c>
      <c r="E43" s="58">
        <v>0.157</v>
      </c>
      <c r="F43" s="58">
        <v>0.16399999999999998</v>
      </c>
      <c r="G43" s="58">
        <v>0.161</v>
      </c>
      <c r="H43" s="58">
        <v>0.128</v>
      </c>
      <c r="I43" s="58">
        <v>8.5999999999999993E-2</v>
      </c>
    </row>
    <row r="44" spans="1:9" ht="30" customHeight="1" x14ac:dyDescent="0.25">
      <c r="A44" s="43">
        <v>2024</v>
      </c>
      <c r="B44" s="43" t="s">
        <v>143</v>
      </c>
      <c r="C44" s="58">
        <v>0.15952775452889201</v>
      </c>
      <c r="D44" s="58">
        <v>0.17419956362571198</v>
      </c>
      <c r="E44" s="58">
        <v>0.16534135123385799</v>
      </c>
      <c r="F44" s="58">
        <v>0.1693719603478</v>
      </c>
      <c r="G44" s="58">
        <v>0.15419929031163501</v>
      </c>
      <c r="H44" s="58">
        <v>9.5268134002282401E-2</v>
      </c>
      <c r="I44" s="58">
        <v>8.2091945949820597E-2</v>
      </c>
    </row>
    <row r="45" spans="1:9" ht="30" customHeight="1" x14ac:dyDescent="0.25">
      <c r="A45" s="43">
        <v>2025</v>
      </c>
      <c r="B45" s="43" t="s">
        <v>143</v>
      </c>
      <c r="C45" s="58">
        <v>0.14099999999999999</v>
      </c>
      <c r="D45" s="58">
        <v>0.153</v>
      </c>
      <c r="E45" s="58">
        <v>0.155</v>
      </c>
      <c r="F45" s="58">
        <v>0.156</v>
      </c>
      <c r="G45" s="58">
        <v>0.16399999999999998</v>
      </c>
      <c r="H45" s="58">
        <v>0.13200000000000001</v>
      </c>
      <c r="I45" s="58">
        <v>9.9000000000000005E-2</v>
      </c>
    </row>
    <row r="46" spans="1:9" ht="30" customHeight="1" x14ac:dyDescent="0.25">
      <c r="A46" s="43">
        <v>2024</v>
      </c>
      <c r="B46" s="43" t="s">
        <v>141</v>
      </c>
      <c r="C46" s="58">
        <v>0.14560262446163999</v>
      </c>
      <c r="D46" s="58">
        <v>0.154139980015471</v>
      </c>
      <c r="E46" s="58">
        <v>0.15585727762481899</v>
      </c>
      <c r="F46" s="58">
        <v>0.15393792450511198</v>
      </c>
      <c r="G46" s="58">
        <v>0.15851078069938299</v>
      </c>
      <c r="H46" s="58">
        <v>0.13195917333759299</v>
      </c>
      <c r="I46" s="58">
        <v>9.9992239355983004E-2</v>
      </c>
    </row>
    <row r="47" spans="1:9" ht="30" customHeight="1" x14ac:dyDescent="0.25">
      <c r="A47" s="43">
        <v>2025</v>
      </c>
      <c r="B47" s="43" t="s">
        <v>141</v>
      </c>
      <c r="C47" s="58">
        <v>0.157</v>
      </c>
      <c r="D47" s="58">
        <v>0.18100000000000002</v>
      </c>
      <c r="E47" s="58">
        <v>0.17100000000000001</v>
      </c>
      <c r="F47" s="58">
        <v>0.17600000000000002</v>
      </c>
      <c r="G47" s="58">
        <v>0.155</v>
      </c>
      <c r="H47" s="58">
        <v>9.3000000000000013E-2</v>
      </c>
      <c r="I47" s="58">
        <v>6.7000000000000004E-2</v>
      </c>
    </row>
    <row r="48" spans="1:9" ht="30" customHeight="1" x14ac:dyDescent="0.25">
      <c r="A48" s="43">
        <v>2024</v>
      </c>
      <c r="B48" s="43" t="s">
        <v>142</v>
      </c>
      <c r="C48" s="58">
        <v>0.157781683820896</v>
      </c>
      <c r="D48" s="58">
        <v>0.18430198299822798</v>
      </c>
      <c r="E48" s="58">
        <v>0.17358389394378201</v>
      </c>
      <c r="F48" s="58">
        <v>0.170900870567229</v>
      </c>
      <c r="G48" s="58">
        <v>0.152264894067342</v>
      </c>
      <c r="H48" s="58">
        <v>9.3484949966685507E-2</v>
      </c>
      <c r="I48" s="58">
        <v>6.7681724635837201E-2</v>
      </c>
    </row>
    <row r="49" spans="1:9" ht="30" customHeight="1" x14ac:dyDescent="0.25">
      <c r="A49" s="43">
        <v>2025</v>
      </c>
      <c r="B49" s="43" t="s">
        <v>142</v>
      </c>
      <c r="C49" s="58">
        <v>0.16</v>
      </c>
      <c r="D49" s="58">
        <v>0.17</v>
      </c>
      <c r="E49" s="58">
        <v>0.16399999999999998</v>
      </c>
      <c r="F49" s="58">
        <v>0.17300000000000001</v>
      </c>
      <c r="G49" s="58">
        <v>0.155</v>
      </c>
      <c r="H49" s="58">
        <v>9.9000000000000005E-2</v>
      </c>
      <c r="I49" s="58">
        <v>0.08</v>
      </c>
    </row>
    <row r="50" spans="1:9" ht="30" customHeight="1" x14ac:dyDescent="0.25">
      <c r="A50" s="43">
        <v>2024</v>
      </c>
      <c r="B50" s="43" t="s">
        <v>144</v>
      </c>
      <c r="C50" s="58">
        <v>0.148185767068688</v>
      </c>
      <c r="D50" s="58">
        <v>0.17540591987436499</v>
      </c>
      <c r="E50" s="58">
        <v>0.171474161717137</v>
      </c>
      <c r="F50" s="58">
        <v>0.17276926687292099</v>
      </c>
      <c r="G50" s="58">
        <v>0.14947576660426098</v>
      </c>
      <c r="H50" s="58">
        <v>0.10641576541705099</v>
      </c>
      <c r="I50" s="58">
        <v>7.6273352445576703E-2</v>
      </c>
    </row>
    <row r="51" spans="1:9" ht="30" customHeight="1" x14ac:dyDescent="0.25">
      <c r="A51" s="43">
        <v>2025</v>
      </c>
      <c r="B51" s="43" t="s">
        <v>144</v>
      </c>
      <c r="C51" s="58">
        <v>0.15</v>
      </c>
      <c r="D51" s="58">
        <v>0.17399999999999999</v>
      </c>
      <c r="E51" s="58">
        <v>0.17</v>
      </c>
      <c r="F51" s="58">
        <v>0.17899999999999999</v>
      </c>
      <c r="G51" s="58">
        <v>0.15</v>
      </c>
      <c r="H51" s="58">
        <v>0.105</v>
      </c>
      <c r="I51" s="58">
        <v>7.2000000000000008E-2</v>
      </c>
    </row>
    <row r="52" spans="1:9" ht="30" customHeight="1" x14ac:dyDescent="0.25">
      <c r="A52" s="43">
        <v>2024</v>
      </c>
      <c r="B52" s="43" t="s">
        <v>147</v>
      </c>
      <c r="C52" s="58">
        <v>0.15077763751998499</v>
      </c>
      <c r="D52" s="58">
        <v>0.16659486612115601</v>
      </c>
      <c r="E52" s="58">
        <v>0.16368170003246199</v>
      </c>
      <c r="F52" s="58">
        <v>0.16376502531294701</v>
      </c>
      <c r="G52" s="58">
        <v>0.15569639681813199</v>
      </c>
      <c r="H52" s="58">
        <v>0.11149627755882401</v>
      </c>
      <c r="I52" s="58">
        <v>8.7988096636494012E-2</v>
      </c>
    </row>
    <row r="53" spans="1:9" ht="30" customHeight="1" x14ac:dyDescent="0.25">
      <c r="A53" s="43">
        <v>2025</v>
      </c>
      <c r="B53" s="43" t="s">
        <v>147</v>
      </c>
      <c r="C53" s="58">
        <v>0.13500000000000001</v>
      </c>
      <c r="D53" s="58">
        <v>0.14599999999999999</v>
      </c>
      <c r="E53" s="58">
        <v>0.14499999999999999</v>
      </c>
      <c r="F53" s="58">
        <v>0.154</v>
      </c>
      <c r="G53" s="58">
        <v>0.156</v>
      </c>
      <c r="H53" s="58">
        <v>0.14899999999999999</v>
      </c>
      <c r="I53" s="58">
        <v>0.114</v>
      </c>
    </row>
    <row r="54" spans="1:9" ht="30" customHeight="1" x14ac:dyDescent="0.25">
      <c r="A54" s="43">
        <v>2024</v>
      </c>
      <c r="B54" s="43" t="s">
        <v>145</v>
      </c>
      <c r="C54" s="58">
        <v>0.13564399151329001</v>
      </c>
      <c r="D54" s="58">
        <v>0.14666816005942501</v>
      </c>
      <c r="E54" s="58">
        <v>0.145278369691663</v>
      </c>
      <c r="F54" s="58">
        <v>0.15227120206445599</v>
      </c>
      <c r="G54" s="58">
        <v>0.15553864983233401</v>
      </c>
      <c r="H54" s="58">
        <v>0.148929458699499</v>
      </c>
      <c r="I54" s="58">
        <v>0.11567016813933099</v>
      </c>
    </row>
    <row r="55" spans="1:9" ht="30" customHeight="1" x14ac:dyDescent="0.25">
      <c r="A55" s="43">
        <v>2025</v>
      </c>
      <c r="B55" s="43" t="s">
        <v>145</v>
      </c>
      <c r="C55" s="58">
        <v>0.14899999999999999</v>
      </c>
      <c r="D55" s="58">
        <v>0.16200000000000001</v>
      </c>
      <c r="E55" s="58">
        <v>0.159</v>
      </c>
      <c r="F55" s="58">
        <v>0.16500000000000001</v>
      </c>
      <c r="G55" s="58">
        <v>0.155</v>
      </c>
      <c r="H55" s="58">
        <v>0.122</v>
      </c>
      <c r="I55" s="58">
        <v>8.8000000000000009E-2</v>
      </c>
    </row>
    <row r="56" spans="1:9" ht="30" customHeight="1" x14ac:dyDescent="0.25">
      <c r="A56" s="43">
        <v>2024</v>
      </c>
      <c r="B56" s="43" t="s">
        <v>146</v>
      </c>
      <c r="C56" s="58">
        <v>0.14863148829276501</v>
      </c>
      <c r="D56" s="58">
        <v>0.16419031441680901</v>
      </c>
      <c r="E56" s="58">
        <v>0.16034364500853801</v>
      </c>
      <c r="F56" s="58">
        <v>0.160689608967852</v>
      </c>
      <c r="G56" s="58">
        <v>0.155012545460193</v>
      </c>
      <c r="H56" s="58">
        <v>0.12208950377363999</v>
      </c>
      <c r="I56" s="58">
        <v>8.9042894080203397E-2</v>
      </c>
    </row>
    <row r="57" spans="1:9" ht="30" customHeight="1" x14ac:dyDescent="0.25">
      <c r="A57" s="43">
        <v>2025</v>
      </c>
      <c r="B57" s="43" t="s">
        <v>146</v>
      </c>
      <c r="C57" s="58">
        <v>0.14699999999999999</v>
      </c>
      <c r="D57" s="58">
        <v>0.16200000000000001</v>
      </c>
      <c r="E57" s="58">
        <v>0.161</v>
      </c>
      <c r="F57" s="58">
        <v>0.16600000000000001</v>
      </c>
      <c r="G57" s="58">
        <v>0.159</v>
      </c>
      <c r="H57" s="58">
        <v>0.11800000000000001</v>
      </c>
      <c r="I57" s="58">
        <v>8.6999999999999994E-2</v>
      </c>
    </row>
  </sheetData>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EB4CE-0C6C-4A3E-87C6-265D6A2DFAA9}">
  <dimension ref="A2:AO65"/>
  <sheetViews>
    <sheetView showGridLines="0" zoomScaleNormal="100" workbookViewId="0">
      <selection activeCell="B2" sqref="B2"/>
    </sheetView>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2" ht="18" x14ac:dyDescent="0.25">
      <c r="B2" s="37" t="s">
        <v>121</v>
      </c>
    </row>
    <row r="5" spans="1:2" x14ac:dyDescent="0.2">
      <c r="A5" s="47" t="s">
        <v>217</v>
      </c>
    </row>
    <row r="6" spans="1:2" x14ac:dyDescent="0.2">
      <c r="A6" s="33" t="s">
        <v>121</v>
      </c>
    </row>
    <row r="7" spans="1:2" x14ac:dyDescent="0.2">
      <c r="A7" s="33" t="s">
        <v>122</v>
      </c>
    </row>
    <row r="8" spans="1:2" x14ac:dyDescent="0.2">
      <c r="A8" s="33" t="s">
        <v>123</v>
      </c>
    </row>
    <row r="9" spans="1:2" x14ac:dyDescent="0.2">
      <c r="A9" s="33" t="s">
        <v>124</v>
      </c>
    </row>
    <row r="10" spans="1:2" x14ac:dyDescent="0.2">
      <c r="A10" s="33" t="s">
        <v>125</v>
      </c>
    </row>
    <row r="11" spans="1:2" x14ac:dyDescent="0.2">
      <c r="A11" s="33" t="s">
        <v>126</v>
      </c>
    </row>
    <row r="12" spans="1:2" x14ac:dyDescent="0.2">
      <c r="A12" s="33" t="s">
        <v>127</v>
      </c>
    </row>
    <row r="13" spans="1:2" x14ac:dyDescent="0.2">
      <c r="A13" s="33" t="s">
        <v>128</v>
      </c>
    </row>
    <row r="14" spans="1:2" x14ac:dyDescent="0.2">
      <c r="A14" s="33" t="s">
        <v>129</v>
      </c>
    </row>
    <row r="15" spans="1:2" x14ac:dyDescent="0.2">
      <c r="A15" s="33" t="s">
        <v>130</v>
      </c>
    </row>
    <row r="16" spans="1:2"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70400</v>
      </c>
      <c r="J20" s="38" t="str">
        <f>_xlfn.XLOOKUP($B$2,tlData[Bahnhof_Gare_Stazione],tlData[Einheit],"Fehler",,1)</f>
        <v>PB/Tag</v>
      </c>
    </row>
    <row r="21" spans="1:16" x14ac:dyDescent="0.2">
      <c r="A21" s="33" t="s">
        <v>136</v>
      </c>
      <c r="H21" s="34">
        <v>2025</v>
      </c>
      <c r="I21" s="38">
        <f>_xlfn.XLOOKUP($B$2,tlData[Bahnhof_Gare_Stazione],tlData[2025],"Fehler",,1)</f>
        <v>69300</v>
      </c>
      <c r="J21" s="38" t="str">
        <f>_xlfn.XLOOKUP($B$2,tlData[Bahnhof_Gare_Stazione],tlData[Einheit],"Fehler",,1)</f>
        <v>PB/Tag</v>
      </c>
    </row>
    <row r="22" spans="1:16" x14ac:dyDescent="0.2">
      <c r="A22" s="33" t="s">
        <v>245</v>
      </c>
    </row>
    <row r="23" spans="1:16" x14ac:dyDescent="0.2">
      <c r="A23" s="33" t="s">
        <v>137</v>
      </c>
      <c r="H23" s="34" t="s">
        <v>149</v>
      </c>
    </row>
    <row r="24" spans="1:16" ht="15" x14ac:dyDescent="0.25">
      <c r="A24" s="33" t="s">
        <v>138</v>
      </c>
      <c r="H24" s="41" t="s">
        <v>150</v>
      </c>
      <c r="I24" s="42" t="s">
        <v>148</v>
      </c>
      <c r="J24" s="41" t="s">
        <v>151</v>
      </c>
      <c r="K24" s="41" t="s">
        <v>152</v>
      </c>
      <c r="L24" s="41" t="s">
        <v>153</v>
      </c>
      <c r="M24" s="41" t="s">
        <v>154</v>
      </c>
      <c r="N24" s="41" t="s">
        <v>155</v>
      </c>
      <c r="O24" s="41" t="s">
        <v>156</v>
      </c>
      <c r="P24" s="42" t="s">
        <v>157</v>
      </c>
    </row>
    <row r="25" spans="1:16" x14ac:dyDescent="0.2">
      <c r="A25" s="33" t="s">
        <v>139</v>
      </c>
      <c r="H25" s="39" cm="1">
        <f t="array" ref="H25:P26">_xlfn._xlws.FILTER(tlWochengang[[Jahr_Annee_Anno_Year]:[So_Dim_Dom_Su]],tlWochengang[Bahnhof_Gare_Stazione_Station]=Aarau!B2)</f>
        <v>2024</v>
      </c>
      <c r="I25" s="39" t="str">
        <v>Aarau</v>
      </c>
      <c r="J25" s="40">
        <v>0.15262185154911301</v>
      </c>
      <c r="K25" s="40">
        <v>0.16295448472988902</v>
      </c>
      <c r="L25" s="40">
        <v>0.163337518264702</v>
      </c>
      <c r="M25" s="40">
        <v>0.161349607971598</v>
      </c>
      <c r="N25" s="40">
        <v>0.158379497739179</v>
      </c>
      <c r="O25" s="40">
        <v>0.11271490157962401</v>
      </c>
      <c r="P25" s="40">
        <v>8.864213816589521E-2</v>
      </c>
    </row>
    <row r="26" spans="1:16" x14ac:dyDescent="0.2">
      <c r="A26" s="33" t="s">
        <v>140</v>
      </c>
      <c r="H26" s="39">
        <v>2025</v>
      </c>
      <c r="I26" s="39" t="str">
        <v>Aarau</v>
      </c>
      <c r="J26" s="40">
        <v>0.153</v>
      </c>
      <c r="K26" s="40">
        <v>0.161</v>
      </c>
      <c r="L26" s="40">
        <v>0.16300000000000001</v>
      </c>
      <c r="M26" s="40">
        <v>0.16399999999999998</v>
      </c>
      <c r="N26" s="40">
        <v>0.161</v>
      </c>
      <c r="O26" s="40">
        <v>0.111</v>
      </c>
      <c r="P26" s="40">
        <v>8.900000000000001E-2</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78600</v>
      </c>
      <c r="J47" s="38" t="str">
        <f>_xlfn.XLOOKUP($B$2,tlData[Bahnhof_Gare_Stazione],tlData[Einheit],"Fehler",,-1)</f>
        <v>PB/Werktag</v>
      </c>
    </row>
    <row r="48" spans="1:10" x14ac:dyDescent="0.2">
      <c r="H48" s="34">
        <v>2025</v>
      </c>
      <c r="I48" s="38">
        <f>_xlfn.XLOOKUP($B$2,tlData[Bahnhof_Gare_Stazione],tlData[2025],"Fehler",,-1)</f>
        <v>78500</v>
      </c>
      <c r="J48" s="38" t="str">
        <f>_xlfn.XLOOKUP($B$2,tlData[Bahnhof_Gare_Stazione],tlData[Einheit],"Fehler",,-1)</f>
        <v>PB/Werktag</v>
      </c>
    </row>
    <row r="50" spans="8:33" x14ac:dyDescent="0.2">
      <c r="H50" s="34" t="s">
        <v>232</v>
      </c>
    </row>
    <row r="51" spans="8:33" ht="15" x14ac:dyDescent="0.25">
      <c r="H51" s="41" t="s">
        <v>150</v>
      </c>
      <c r="I51" s="42" t="s">
        <v>148</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_xlfn._xlws.FILTER(tlTagesgang[[Jahr_Annee_Anno_Year]:[23]],tlTagesgang[Bahnhof_Gare_Stazione_Station]=Aarau!B2)</f>
        <v>2024</v>
      </c>
      <c r="I52" s="39" t="str">
        <v>Aarau</v>
      </c>
      <c r="J52" s="40">
        <v>7.3747049122916096E-3</v>
      </c>
      <c r="K52" s="40">
        <v>1.63804739257283E-3</v>
      </c>
      <c r="L52" s="40">
        <v>6.31755097831839E-4</v>
      </c>
      <c r="M52" s="40">
        <v>5.5098169365068699E-4</v>
      </c>
      <c r="N52" s="40">
        <v>1.5275949998236698E-3</v>
      </c>
      <c r="O52" s="40">
        <v>1.1367130213672002E-2</v>
      </c>
      <c r="P52" s="40">
        <v>4.1057447232213197E-2</v>
      </c>
      <c r="Q52" s="40">
        <v>7.7507512760704195E-2</v>
      </c>
      <c r="R52" s="40">
        <v>5.8708725013540804E-2</v>
      </c>
      <c r="S52" s="40">
        <v>4.3974057693082901E-2</v>
      </c>
      <c r="T52" s="40">
        <v>4.3554478266464594E-2</v>
      </c>
      <c r="U52" s="40">
        <v>5.4470332669649096E-2</v>
      </c>
      <c r="V52" s="40">
        <v>6.7401720163140597E-2</v>
      </c>
      <c r="W52" s="40">
        <v>5.8173533317729599E-2</v>
      </c>
      <c r="X52" s="40">
        <v>5.6716469561326296E-2</v>
      </c>
      <c r="Y52" s="40">
        <v>6.4296095280959406E-2</v>
      </c>
      <c r="Z52" s="40">
        <v>9.1194492386679898E-2</v>
      </c>
      <c r="AA52" s="40">
        <v>9.87407146956501E-2</v>
      </c>
      <c r="AB52" s="40">
        <v>6.9877878915235697E-2</v>
      </c>
      <c r="AC52" s="40">
        <v>4.9091646427730201E-2</v>
      </c>
      <c r="AD52" s="40">
        <v>3.7423342373204098E-2</v>
      </c>
      <c r="AE52" s="40">
        <v>2.9350036745691498E-2</v>
      </c>
      <c r="AF52" s="40">
        <v>2.0885628002160601E-2</v>
      </c>
      <c r="AG52" s="40">
        <v>1.44856741849946E-2</v>
      </c>
    </row>
    <row r="53" spans="8:33" x14ac:dyDescent="0.2">
      <c r="H53" s="39">
        <v>2025</v>
      </c>
      <c r="I53" s="39" t="str">
        <v>Aarau</v>
      </c>
      <c r="J53" s="40">
        <v>3.0000000000000001E-3</v>
      </c>
      <c r="K53" s="40">
        <v>0</v>
      </c>
      <c r="L53" s="40">
        <v>0</v>
      </c>
      <c r="M53" s="40">
        <v>0</v>
      </c>
      <c r="N53" s="40">
        <v>1E-3</v>
      </c>
      <c r="O53" s="40">
        <v>1.3000000000000001E-2</v>
      </c>
      <c r="P53" s="40">
        <v>4.9000000000000002E-2</v>
      </c>
      <c r="Q53" s="40">
        <v>9.4E-2</v>
      </c>
      <c r="R53" s="40">
        <v>6.6000000000000003E-2</v>
      </c>
      <c r="S53" s="40">
        <v>4.4999999999999998E-2</v>
      </c>
      <c r="T53" s="40">
        <v>4.0999999999999995E-2</v>
      </c>
      <c r="U53" s="40">
        <v>5.2999999999999999E-2</v>
      </c>
      <c r="V53" s="40">
        <v>6.8000000000000005E-2</v>
      </c>
      <c r="W53" s="40">
        <v>5.4000000000000006E-2</v>
      </c>
      <c r="X53" s="40">
        <v>5.0999999999999997E-2</v>
      </c>
      <c r="Y53" s="40">
        <v>6.0999999999999999E-2</v>
      </c>
      <c r="Z53" s="40">
        <v>9.3000000000000013E-2</v>
      </c>
      <c r="AA53" s="40">
        <v>0.10400000000000001</v>
      </c>
      <c r="AB53" s="40">
        <v>7.0000000000000007E-2</v>
      </c>
      <c r="AC53" s="40">
        <v>4.5999999999999999E-2</v>
      </c>
      <c r="AD53" s="40">
        <v>3.2000000000000001E-2</v>
      </c>
      <c r="AE53" s="40">
        <v>2.6000000000000002E-2</v>
      </c>
      <c r="AF53" s="40">
        <v>1.8000000000000002E-2</v>
      </c>
      <c r="AG53" s="40">
        <v>1.2E-2</v>
      </c>
    </row>
    <row r="65" spans="10:41" x14ac:dyDescent="0.2">
      <c r="J65" s="35"/>
      <c r="AO65" s="36"/>
    </row>
  </sheetData>
  <hyperlinks>
    <hyperlink ref="A6" location="Aarau!A1" display="Aarau" xr:uid="{0C4B4364-7734-40C4-8867-FD7697F4B648}"/>
    <hyperlink ref="A7" location="Baden!A1" display="Baden" xr:uid="{D23748E3-17E1-4AFB-9736-FA69FA08F3F1}"/>
    <hyperlink ref="A8" location="Bellinzona!A1" display="Bellinzona" xr:uid="{35113220-3FBF-408C-AF26-C7E04D0B2143}"/>
    <hyperlink ref="A10" location="Bern!A1" display="Bern" xr:uid="{BC1C37F8-6CC2-4799-80D9-945FD1E372E0}"/>
    <hyperlink ref="A11" location="'Basel SBB'!A1" display="Basel SBB" xr:uid="{C118C958-1187-45FE-8BEF-ACEF724AFE46}"/>
    <hyperlink ref="A12" location="Chur!A1" display="Chur" xr:uid="{0F3D421B-8598-4065-926D-A10BF99CC557}"/>
    <hyperlink ref="A13" location="'Fribourg Freiburg'!A1" display="Fribourg/Freiburg" xr:uid="{4B3FF8AA-3C25-441D-B32C-D6E1E8B36FD1}"/>
    <hyperlink ref="A14" location="Genève!A1" display="Genève" xr:uid="{83F2B934-01E7-48F7-BDDA-C6AD4C3DF2A0}"/>
    <hyperlink ref="A15" location="'Genève-Aéroport'!A1" display="Genève-Aéroport" xr:uid="{DAA546A1-4F9E-4A2D-8578-27CDA449C67B}"/>
    <hyperlink ref="A17" location="Lugano!A1" display="Lugano" xr:uid="{0BA3DA8A-8D45-4421-8778-4473A634D19D}"/>
    <hyperlink ref="A18" location="Lausanne!A1" display="Lausanne" xr:uid="{0211DB66-EE61-4228-856B-AAD20EBA26CA}"/>
    <hyperlink ref="A19" location="Luzern!A1" display="Luzern" xr:uid="{5D8A2FB3-B2EF-47F7-A48D-ECD37D7BC2DD}"/>
    <hyperlink ref="A20" location="Neuchâtel!A1" display="Neuchâtel" xr:uid="{441FDE1C-0E3F-4F5D-A453-6D3FF1677DFA}"/>
    <hyperlink ref="A21" location="Olten!A1" display="Olten" xr:uid="{F1AC12A0-2B03-4EB0-8389-C3DF879B5461}"/>
    <hyperlink ref="A23" location="'St. Gallen'!A1" display="St. Gallen" xr:uid="{38C9A79D-3B6E-4DE4-A5DD-2984EF0A1B4A}"/>
    <hyperlink ref="A24" location="Thun!A1" display="Thun" xr:uid="{A82C62BE-E9C3-4803-A7CC-8DB029EE9C8F}"/>
    <hyperlink ref="A25" location="Uster!A1" display="Uster" xr:uid="{3F765885-52BA-46D4-8999-5CC4F1F787FA}"/>
    <hyperlink ref="A26" location="Winterthur!A1" display="Winterthur" xr:uid="{AECC6D7C-B603-408A-9CEF-6977A33380C1}"/>
    <hyperlink ref="A27" location="'Zürich Altstetten'!A1" display="Zürich Altstetten" xr:uid="{0C5221D0-99E4-46C4-BFAE-E123B39DC07A}"/>
    <hyperlink ref="A28" location="'Zürich Enge'!A1" display="Zürich Enge" xr:uid="{E2489F18-FA11-46B1-9B84-F6BAF4361A8C}"/>
    <hyperlink ref="A29" location="Zug!A1" display="Zug" xr:uid="{018822E3-B03D-4F1F-910D-E7E02EF49337}"/>
    <hyperlink ref="A30" location="'Zürich Hardbrücke'!A1" display="Zürich Hardbrücke" xr:uid="{18F173D4-CB42-4824-ABD1-1CCCDCEA8206}"/>
    <hyperlink ref="A31" location="'Zürich Oerlikon'!A1" display="Zürich Oerlikon" xr:uid="{641D010B-9266-499D-97BD-66ACD8EDF2E7}"/>
    <hyperlink ref="A32" location="'Zürich Stadelhofen'!A1" display="Zürich Stadelhofen" xr:uid="{B02BD848-5B5F-484D-8AA0-98BA78110A7D}"/>
    <hyperlink ref="A9" location="'Biel Bienne'!A1" display="Biel/Bienne" xr:uid="{82249CFC-DE31-4440-9D02-10001EE5BA1C}"/>
    <hyperlink ref="A16" location="'Genève-Eaux-Vives'!A1" display="Genève-Eaux-Vives" xr:uid="{B5FA6852-C145-42C1-9B93-89C8986D2CB3}"/>
    <hyperlink ref="A33" location="'Zürich HB'!A1" display="Zürich HB" xr:uid="{C2490A98-69A4-458C-89B1-E56763F1B89A}"/>
    <hyperlink ref="A22" location="Renens!A1" display="Renens" xr:uid="{3810EB60-5C85-44D7-A3FD-25B73EFC6779}"/>
  </hyperlinks>
  <pageMargins left="0.7" right="0.7" top="0.78740157499999996" bottom="0.78740157499999996"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E3F1D-5DDD-4DC0-AEFA-F46D7CEB06BE}">
  <dimension ref="A2:AO65"/>
  <sheetViews>
    <sheetView showGridLines="0" zoomScaleNormal="100" workbookViewId="0">
      <selection activeCell="B2" sqref="B2"/>
    </sheetView>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122</v>
      </c>
      <c r="E2" s="38"/>
      <c r="F2" s="38"/>
    </row>
    <row r="3" spans="1:6" x14ac:dyDescent="0.2">
      <c r="E3" s="38"/>
      <c r="F3" s="38"/>
    </row>
    <row r="5" spans="1:6" x14ac:dyDescent="0.2">
      <c r="A5" s="47" t="s">
        <v>217</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52200</v>
      </c>
      <c r="J20" s="38" t="str">
        <f>_xlfn.XLOOKUP($B$2,tlData[Bahnhof_Gare_Stazione],tlData[Einheit],"Fehler",,1)</f>
        <v>PB/Tag</v>
      </c>
    </row>
    <row r="21" spans="1:16" x14ac:dyDescent="0.2">
      <c r="A21" s="33" t="s">
        <v>136</v>
      </c>
      <c r="H21" s="34">
        <v>2025</v>
      </c>
      <c r="I21" s="38">
        <f>_xlfn.XLOOKUP($B$2,tlData[Bahnhof_Gare_Stazione],tlData[2025],"Fehler",,1)</f>
        <v>53400</v>
      </c>
      <c r="J21" s="38" t="str">
        <f>_xlfn.XLOOKUP($B$2,tlData[Bahnhof_Gare_Stazione],tlData[Einheit],"Fehler",,1)</f>
        <v>PB/Tag</v>
      </c>
    </row>
    <row r="22" spans="1:16" x14ac:dyDescent="0.2">
      <c r="A22" s="33" t="s">
        <v>245</v>
      </c>
    </row>
    <row r="23" spans="1:16" x14ac:dyDescent="0.2">
      <c r="A23" s="33" t="s">
        <v>137</v>
      </c>
      <c r="H23" s="34" t="s">
        <v>149</v>
      </c>
    </row>
    <row r="24" spans="1:16" ht="15" x14ac:dyDescent="0.25">
      <c r="A24" s="33" t="s">
        <v>138</v>
      </c>
      <c r="H24" s="41" t="s">
        <v>150</v>
      </c>
      <c r="I24" s="42" t="s">
        <v>148</v>
      </c>
      <c r="J24" s="41" t="s">
        <v>151</v>
      </c>
      <c r="K24" s="41" t="s">
        <v>152</v>
      </c>
      <c r="L24" s="41" t="s">
        <v>153</v>
      </c>
      <c r="M24" s="41" t="s">
        <v>154</v>
      </c>
      <c r="N24" s="41" t="s">
        <v>155</v>
      </c>
      <c r="O24" s="41" t="s">
        <v>156</v>
      </c>
      <c r="P24" s="42" t="s">
        <v>157</v>
      </c>
    </row>
    <row r="25" spans="1:16" x14ac:dyDescent="0.2">
      <c r="A25" s="33" t="s">
        <v>139</v>
      </c>
      <c r="H25" s="39" cm="1">
        <f t="array" ref="H25:P26">_xlfn._xlws.FILTER(tlWochengang[[Jahr_Annee_Anno_Year]:[So_Dim_Dom_Su]],tlWochengang[Bahnhof_Gare_Stazione_Station]=Baden!B2)</f>
        <v>2024</v>
      </c>
      <c r="I25" s="39" t="str">
        <v>Baden</v>
      </c>
      <c r="J25" s="40">
        <v>0.14497639365451301</v>
      </c>
      <c r="K25" s="40">
        <v>0.15336858138992399</v>
      </c>
      <c r="L25" s="40">
        <v>0.153432015550103</v>
      </c>
      <c r="M25" s="40">
        <v>0.15079873962128501</v>
      </c>
      <c r="N25" s="40">
        <v>0.15641185222047502</v>
      </c>
      <c r="O25" s="40">
        <v>0.143402829038035</v>
      </c>
      <c r="P25" s="40">
        <v>9.7609588525665106E-2</v>
      </c>
    </row>
    <row r="26" spans="1:16" x14ac:dyDescent="0.2">
      <c r="A26" s="33" t="s">
        <v>140</v>
      </c>
      <c r="H26" s="39">
        <v>2025</v>
      </c>
      <c r="I26" s="39" t="str">
        <v>Baden</v>
      </c>
      <c r="J26" s="40">
        <v>0.14499999999999999</v>
      </c>
      <c r="K26" s="40">
        <v>0.152</v>
      </c>
      <c r="L26" s="40">
        <v>0.153</v>
      </c>
      <c r="M26" s="40">
        <v>0.153</v>
      </c>
      <c r="N26" s="40">
        <v>0.158</v>
      </c>
      <c r="O26" s="40">
        <v>0.14199999999999999</v>
      </c>
      <c r="P26" s="40">
        <v>9.6999999999999989E-2</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55400</v>
      </c>
      <c r="J47" s="38" t="str">
        <f>_xlfn.XLOOKUP($B$2,tlData[Bahnhof_Gare_Stazione],tlData[Einheit],"Fehler",,-1)</f>
        <v>PB/Werktag</v>
      </c>
    </row>
    <row r="48" spans="1:10" x14ac:dyDescent="0.2">
      <c r="H48" s="34">
        <v>2025</v>
      </c>
      <c r="I48" s="38">
        <f>_xlfn.XLOOKUP($B$2,tlData[Bahnhof_Gare_Stazione],tlData[2025],"Fehler",,-1)</f>
        <v>57300</v>
      </c>
      <c r="J48" s="38" t="str">
        <f>_xlfn.XLOOKUP($B$2,tlData[Bahnhof_Gare_Stazione],tlData[Einheit],"Fehler",,-1)</f>
        <v>PB/Werktag</v>
      </c>
    </row>
    <row r="50" spans="8:33" x14ac:dyDescent="0.2">
      <c r="H50" s="34" t="s">
        <v>232</v>
      </c>
    </row>
    <row r="51" spans="8:33" ht="15" x14ac:dyDescent="0.25">
      <c r="H51" s="41" t="s">
        <v>150</v>
      </c>
      <c r="I51" s="42" t="s">
        <v>148</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_xlfn._xlws.FILTER(tlTagesgang[[Jahr_Annee_Anno_Year]:[23]],tlTagesgang[Bahnhof_Gare_Stazione_Station]=Baden!B2)</f>
        <v>2024</v>
      </c>
      <c r="I52" s="39" t="str">
        <v>Baden</v>
      </c>
      <c r="J52" s="40">
        <v>4.4360507052827501E-3</v>
      </c>
      <c r="K52" s="40">
        <v>1.9725775119156098E-3</v>
      </c>
      <c r="L52" s="40">
        <v>1.35256481357861E-3</v>
      </c>
      <c r="M52" s="40">
        <v>5.6505037158664198E-4</v>
      </c>
      <c r="N52" s="40">
        <v>1.0972593148200801E-3</v>
      </c>
      <c r="O52" s="40">
        <v>5.5953322080437599E-3</v>
      </c>
      <c r="P52" s="40">
        <v>2.7508984457793997E-2</v>
      </c>
      <c r="Q52" s="40">
        <v>5.1720752263247703E-2</v>
      </c>
      <c r="R52" s="40">
        <v>4.8841636279193794E-2</v>
      </c>
      <c r="S52" s="40">
        <v>4.7670117683702405E-2</v>
      </c>
      <c r="T52" s="40">
        <v>5.27628400702451E-2</v>
      </c>
      <c r="U52" s="40">
        <v>6.4051714999783793E-2</v>
      </c>
      <c r="V52" s="40">
        <v>8.0388024613709211E-2</v>
      </c>
      <c r="W52" s="40">
        <v>6.4777154958566702E-2</v>
      </c>
      <c r="X52" s="40">
        <v>6.6684677156992805E-2</v>
      </c>
      <c r="Y52" s="40">
        <v>7.3761534309696494E-2</v>
      </c>
      <c r="Z52" s="40">
        <v>9.0842894607934307E-2</v>
      </c>
      <c r="AA52" s="40">
        <v>0.10156044373371699</v>
      </c>
      <c r="AB52" s="40">
        <v>7.7891291629844303E-2</v>
      </c>
      <c r="AC52" s="40">
        <v>5.0899507373345199E-2</v>
      </c>
      <c r="AD52" s="40">
        <v>3.5775036006599502E-2</v>
      </c>
      <c r="AE52" s="40">
        <v>2.2056104559995703E-2</v>
      </c>
      <c r="AF52" s="40">
        <v>1.6619122423693199E-2</v>
      </c>
      <c r="AG52" s="40">
        <v>1.1169327946711501E-2</v>
      </c>
    </row>
    <row r="53" spans="8:33" x14ac:dyDescent="0.2">
      <c r="H53" s="39">
        <v>2025</v>
      </c>
      <c r="I53" s="39" t="str">
        <v>Baden</v>
      </c>
      <c r="J53" s="40">
        <v>2E-3</v>
      </c>
      <c r="K53" s="40">
        <v>0</v>
      </c>
      <c r="L53" s="40">
        <v>0</v>
      </c>
      <c r="M53" s="40">
        <v>0</v>
      </c>
      <c r="N53" s="40">
        <v>1E-3</v>
      </c>
      <c r="O53" s="40">
        <v>6.0000000000000001E-3</v>
      </c>
      <c r="P53" s="40">
        <v>3.4000000000000002E-2</v>
      </c>
      <c r="Q53" s="40">
        <v>6.5000000000000002E-2</v>
      </c>
      <c r="R53" s="40">
        <v>5.5E-2</v>
      </c>
      <c r="S53" s="40">
        <v>4.7E-2</v>
      </c>
      <c r="T53" s="40">
        <v>0.05</v>
      </c>
      <c r="U53" s="40">
        <v>6.2E-2</v>
      </c>
      <c r="V53" s="40">
        <v>8.3000000000000004E-2</v>
      </c>
      <c r="W53" s="40">
        <v>0.06</v>
      </c>
      <c r="X53" s="40">
        <v>5.9000000000000004E-2</v>
      </c>
      <c r="Y53" s="40">
        <v>6.7000000000000004E-2</v>
      </c>
      <c r="Z53" s="40">
        <v>9.0999999999999998E-2</v>
      </c>
      <c r="AA53" s="40">
        <v>0.10800000000000001</v>
      </c>
      <c r="AB53" s="40">
        <v>0.08</v>
      </c>
      <c r="AC53" s="40">
        <v>0.05</v>
      </c>
      <c r="AD53" s="40">
        <v>3.5000000000000003E-2</v>
      </c>
      <c r="AE53" s="40">
        <v>2.1000000000000001E-2</v>
      </c>
      <c r="AF53" s="40">
        <v>1.4999999999999999E-2</v>
      </c>
      <c r="AG53" s="40">
        <v>9.0000000000000011E-3</v>
      </c>
    </row>
    <row r="65" spans="10:41" x14ac:dyDescent="0.2">
      <c r="J65" s="35"/>
      <c r="AO65" s="36"/>
    </row>
  </sheetData>
  <hyperlinks>
    <hyperlink ref="A6" location="Aarau!A1" display="Aarau" xr:uid="{70A4529F-5813-4756-B68B-546128C34086}"/>
    <hyperlink ref="A7" location="Baden!A1" display="Baden" xr:uid="{45F01F54-A76D-4C68-8585-11339AA3F485}"/>
    <hyperlink ref="A8" location="Bellinzona!A1" display="Bellinzona" xr:uid="{6525457F-D80D-4EDF-9CE4-B9EC22121999}"/>
    <hyperlink ref="A10" location="Bern!A1" display="Bern" xr:uid="{CDE62730-4D08-4776-84B4-7AA29287433C}"/>
    <hyperlink ref="A11" location="'Basel SBB'!A1" display="Basel SBB" xr:uid="{524F36D1-D68D-46B5-8B8E-BDA448CC3326}"/>
    <hyperlink ref="A12" location="Chur!A1" display="Chur" xr:uid="{2CAEE9F4-C551-416F-B1A8-9754CBB74220}"/>
    <hyperlink ref="A13" location="'Fribourg Freiburg'!A1" display="Fribourg/Freiburg" xr:uid="{0F0CC908-9588-4D76-9B9A-678BEA0EFE81}"/>
    <hyperlink ref="A14" location="Genève!A1" display="Genève" xr:uid="{A92960E5-EFD3-4721-9AAC-F9BA9E12AA1D}"/>
    <hyperlink ref="A15" location="'Genève-Aéroport'!A1" display="Genève-Aéroport" xr:uid="{58011512-A628-4F5E-B496-355AFE29A91B}"/>
    <hyperlink ref="A17" location="Lugano!A1" display="Lugano" xr:uid="{F578F653-33C4-4406-93AF-2EC726676E3C}"/>
    <hyperlink ref="A18" location="Lausanne!A1" display="Lausanne" xr:uid="{F8F14CE2-B3DF-414B-B011-E983F1D82FAF}"/>
    <hyperlink ref="A19" location="Luzern!A1" display="Luzern" xr:uid="{0E6DED9D-8611-45E3-96CD-4A3C8A034B2F}"/>
    <hyperlink ref="A20" location="Neuchâtel!A1" display="Neuchâtel" xr:uid="{F41325AD-6961-4ECF-8294-72CF55B240AD}"/>
    <hyperlink ref="A21" location="Olten!A1" display="Olten" xr:uid="{90500F22-839B-4D6F-BEB1-A6D303CC070F}"/>
    <hyperlink ref="A23" location="'St. Gallen'!A1" display="St. Gallen" xr:uid="{FD3D9114-C59B-4446-A338-1ED4C031E4E9}"/>
    <hyperlink ref="A24" location="Thun!A1" display="Thun" xr:uid="{6FD1C8D7-CFC8-44F4-8382-C9592EF3BB51}"/>
    <hyperlink ref="A25" location="Uster!A1" display="Uster" xr:uid="{FCF5B5F3-F887-4A6E-B9C6-12F9E9590B02}"/>
    <hyperlink ref="A26" location="Winterthur!A1" display="Winterthur" xr:uid="{DC031836-339A-432C-B060-118C50C31D4B}"/>
    <hyperlink ref="A27" location="'Zürich Altstetten'!A1" display="Zürich Altstetten" xr:uid="{94D46CAB-089D-4A7D-9A44-355BF1ECDD89}"/>
    <hyperlink ref="A28" location="'Zürich Enge'!A1" display="Zürich Enge" xr:uid="{3E3C812F-2611-4FE2-8698-8D7AC44ABF08}"/>
    <hyperlink ref="A29" location="Zug!A1" display="Zug" xr:uid="{9909FFAA-3EE7-445F-9F0A-0C291B167D36}"/>
    <hyperlink ref="A30" location="'Zürich Hardbrücke'!A1" display="Zürich Hardbrücke" xr:uid="{93F9CF9B-CC12-4282-8BEA-33380970EBC0}"/>
    <hyperlink ref="A31" location="'Zürich Oerlikon'!A1" display="Zürich Oerlikon" xr:uid="{8F81ADB9-D67C-4061-8787-C57F1B2F5E54}"/>
    <hyperlink ref="A32" location="'Zürich Stadelhofen'!A1" display="Zürich Stadelhofen" xr:uid="{216F0B56-1D87-4222-8421-5EA8BC259C41}"/>
    <hyperlink ref="A9" location="'Biel Bienne'!A1" display="Biel/Bienne" xr:uid="{668D0676-7798-4878-BA55-A94665E3598F}"/>
    <hyperlink ref="A16" location="'Genève-Eaux-Vives'!A1" display="Genève-Eaux-Vives" xr:uid="{60BEEC6A-50C7-4F33-BC64-70066874CD4F}"/>
    <hyperlink ref="A33" location="'Zürich HB'!A1" display="Zürich HB" xr:uid="{D895A014-1994-47F1-AFB8-B4633B455C3E}"/>
    <hyperlink ref="A22" location="Renens!A1" display="Renens" xr:uid="{66F46DE0-31BE-4C66-AE88-B648CFCB43E6}"/>
  </hyperlinks>
  <pageMargins left="0.7" right="0.7" top="0.78740157499999996" bottom="0.78740157499999996"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2B7BE-92A3-489D-A5A5-289E5CC3AFB6}">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123</v>
      </c>
      <c r="E2" s="38"/>
      <c r="F2" s="38"/>
    </row>
    <row r="3" spans="1:6" x14ac:dyDescent="0.2">
      <c r="E3" s="38"/>
      <c r="F3" s="38"/>
    </row>
    <row r="5" spans="1:6" x14ac:dyDescent="0.2">
      <c r="A5" s="47" t="s">
        <v>227</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15200</v>
      </c>
      <c r="J20" s="38" t="str">
        <f>_xlfn.XLOOKUP($B$2,tlData[Bahnhof_Gare_Stazione],tlData[Unità],"Fehler",,1)</f>
        <v>MP/giorno</v>
      </c>
    </row>
    <row r="21" spans="1:16" x14ac:dyDescent="0.2">
      <c r="A21" s="33" t="s">
        <v>136</v>
      </c>
      <c r="H21" s="34">
        <v>2025</v>
      </c>
      <c r="I21" s="38">
        <f>_xlfn.XLOOKUP($B$2,tlData[Bahnhof_Gare_Stazione],tlData[2025],"Fehler",,1)</f>
        <v>16200</v>
      </c>
      <c r="J21" s="38" t="str">
        <f>_xlfn.XLOOKUP($B$2,tlData[Bahnhof_Gare_Stazione],tlData[Unità],"Fehler",,1)</f>
        <v>MP/giorno</v>
      </c>
    </row>
    <row r="22" spans="1:16" x14ac:dyDescent="0.2">
      <c r="A22" s="33" t="s">
        <v>245</v>
      </c>
    </row>
    <row r="23" spans="1:16" x14ac:dyDescent="0.2">
      <c r="A23" s="33" t="s">
        <v>137</v>
      </c>
      <c r="H23" s="34" t="s">
        <v>226</v>
      </c>
    </row>
    <row r="24" spans="1:16" ht="15" x14ac:dyDescent="0.25">
      <c r="A24" s="33" t="s">
        <v>138</v>
      </c>
      <c r="H24" s="41" t="s">
        <v>182</v>
      </c>
      <c r="I24" s="42" t="s">
        <v>181</v>
      </c>
      <c r="J24" s="41" t="s">
        <v>183</v>
      </c>
      <c r="K24" s="41" t="s">
        <v>184</v>
      </c>
      <c r="L24" s="41" t="s">
        <v>185</v>
      </c>
      <c r="M24" s="41" t="s">
        <v>186</v>
      </c>
      <c r="N24" s="41" t="s">
        <v>187</v>
      </c>
      <c r="O24" s="41" t="s">
        <v>188</v>
      </c>
      <c r="P24" s="42" t="s">
        <v>189</v>
      </c>
    </row>
    <row r="25" spans="1:16" x14ac:dyDescent="0.2">
      <c r="A25" s="33" t="s">
        <v>139</v>
      </c>
      <c r="H25" s="39" cm="1">
        <f t="array" ref="H25:P26">_xlfn._xlws.FILTER(tlWochengang[[Jahr_Annee_Anno_Year]:[So_Dim_Dom_Su]],tlWochengang[Bahnhof_Gare_Stazione_Station]=Bellinzona!B2)</f>
        <v>2024</v>
      </c>
      <c r="I25" s="39" t="str">
        <v>Bellinzona</v>
      </c>
      <c r="J25" s="40">
        <v>0.148749515674303</v>
      </c>
      <c r="K25" s="40">
        <v>0.14999916161396298</v>
      </c>
      <c r="L25" s="40">
        <v>0.14878359200998301</v>
      </c>
      <c r="M25" s="40">
        <v>0.151455248846498</v>
      </c>
      <c r="N25" s="40">
        <v>0.16110083512264101</v>
      </c>
      <c r="O25" s="40">
        <v>0.121013361709846</v>
      </c>
      <c r="P25" s="40">
        <v>0.11889828502276499</v>
      </c>
    </row>
    <row r="26" spans="1:16" x14ac:dyDescent="0.2">
      <c r="A26" s="33" t="s">
        <v>140</v>
      </c>
      <c r="H26" s="39">
        <v>2025</v>
      </c>
      <c r="I26" s="39" t="str">
        <v>Bellinzona</v>
      </c>
      <c r="J26" s="40">
        <v>0.14400000000000002</v>
      </c>
      <c r="K26" s="40">
        <v>0.15</v>
      </c>
      <c r="L26" s="40">
        <v>0.14699999999999999</v>
      </c>
      <c r="M26" s="40">
        <v>0.15</v>
      </c>
      <c r="N26" s="40">
        <v>0.16200000000000001</v>
      </c>
      <c r="O26" s="40">
        <v>0.12300000000000001</v>
      </c>
      <c r="P26" s="40">
        <v>0.12300000000000001</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16100</v>
      </c>
      <c r="J47" s="38" t="str">
        <f>_xlfn.XLOOKUP($B$2,tlData[Bahnhof_Gare_Stazione],tlData[Unità],"Fehler",,-1)</f>
        <v>MP/giorno feriale</v>
      </c>
    </row>
    <row r="48" spans="1:10" x14ac:dyDescent="0.2">
      <c r="H48" s="34">
        <v>2025</v>
      </c>
      <c r="I48" s="38">
        <f>_xlfn.XLOOKUP($B$2,tlData[Bahnhof_Gare_Stazione],tlData[2025],"Fehler",,-1)</f>
        <v>17100</v>
      </c>
      <c r="J48" s="38" t="str">
        <f>_xlfn.XLOOKUP($B$2,tlData[Bahnhof_Gare_Stazione],tlData[Unità],"Fehler",,-1)</f>
        <v>MP/giorno feriale</v>
      </c>
    </row>
    <row r="50" spans="8:33" x14ac:dyDescent="0.2">
      <c r="H50" s="34" t="s">
        <v>233</v>
      </c>
    </row>
    <row r="51" spans="8:33" ht="15" x14ac:dyDescent="0.25">
      <c r="H51" s="41" t="s">
        <v>182</v>
      </c>
      <c r="I51" s="42" t="s">
        <v>181</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_xlfn._xlws.FILTER(tlTagesgang[[Jahr_Annee_Anno_Year]:[23]],tlTagesgang[Bahnhof_Gare_Stazione_Station]=Bellinzona!B2)</f>
        <v>2024</v>
      </c>
      <c r="I52" s="39" t="str">
        <v>Bellinzona</v>
      </c>
      <c r="J52" s="40">
        <v>6.2727502361453998E-3</v>
      </c>
      <c r="K52" s="40">
        <v>2.91902579181955E-3</v>
      </c>
      <c r="L52" s="40">
        <v>1.6335005357557199E-3</v>
      </c>
      <c r="M52" s="40">
        <v>2.13076261937761E-3</v>
      </c>
      <c r="N52" s="40">
        <v>3.0820152492503699E-3</v>
      </c>
      <c r="O52" s="40">
        <v>7.43567280299136E-3</v>
      </c>
      <c r="P52" s="40">
        <v>3.2509906026841701E-2</v>
      </c>
      <c r="Q52" s="40">
        <v>7.9983470272724302E-2</v>
      </c>
      <c r="R52" s="40">
        <v>5.4320924438700499E-2</v>
      </c>
      <c r="S52" s="40">
        <v>4.6001971379123402E-2</v>
      </c>
      <c r="T52" s="40">
        <v>4.6860009905576101E-2</v>
      </c>
      <c r="U52" s="40">
        <v>5.1481590394872601E-2</v>
      </c>
      <c r="V52" s="40">
        <v>5.8538817543939997E-2</v>
      </c>
      <c r="W52" s="40">
        <v>4.92823145079909E-2</v>
      </c>
      <c r="X52" s="40">
        <v>5.6703202869047196E-2</v>
      </c>
      <c r="Y52" s="40">
        <v>7.3894263474260896E-2</v>
      </c>
      <c r="Z52" s="40">
        <v>0.10283030111040199</v>
      </c>
      <c r="AA52" s="40">
        <v>9.7896985253961497E-2</v>
      </c>
      <c r="AB52" s="40">
        <v>7.0153799664681604E-2</v>
      </c>
      <c r="AC52" s="40">
        <v>5.1718321763906498E-2</v>
      </c>
      <c r="AD52" s="40">
        <v>4.1211090999862802E-2</v>
      </c>
      <c r="AE52" s="40">
        <v>3.4516984168567202E-2</v>
      </c>
      <c r="AF52" s="40">
        <v>1.6496011536191898E-2</v>
      </c>
      <c r="AG52" s="40">
        <v>1.2126307454009101E-2</v>
      </c>
    </row>
    <row r="53" spans="8:33" x14ac:dyDescent="0.2">
      <c r="H53" s="39">
        <v>2025</v>
      </c>
      <c r="I53" s="39" t="str">
        <v>Bellinzona</v>
      </c>
      <c r="J53" s="40">
        <v>3.0000000000000001E-3</v>
      </c>
      <c r="K53" s="40">
        <v>1E-3</v>
      </c>
      <c r="L53" s="40">
        <v>1E-3</v>
      </c>
      <c r="M53" s="40">
        <v>1E-3</v>
      </c>
      <c r="N53" s="40">
        <v>2E-3</v>
      </c>
      <c r="O53" s="40">
        <v>6.0000000000000001E-3</v>
      </c>
      <c r="P53" s="40">
        <v>3.9E-2</v>
      </c>
      <c r="Q53" s="40">
        <v>0.10199999999999999</v>
      </c>
      <c r="R53" s="40">
        <v>6.3E-2</v>
      </c>
      <c r="S53" s="40">
        <v>4.4000000000000004E-2</v>
      </c>
      <c r="T53" s="40">
        <v>4.2000000000000003E-2</v>
      </c>
      <c r="U53" s="40">
        <v>4.7E-2</v>
      </c>
      <c r="V53" s="40">
        <v>5.5E-2</v>
      </c>
      <c r="W53" s="40">
        <v>4.7E-2</v>
      </c>
      <c r="X53" s="40">
        <v>0.05</v>
      </c>
      <c r="Y53" s="40">
        <v>7.2999999999999995E-2</v>
      </c>
      <c r="Z53" s="40">
        <v>0.109</v>
      </c>
      <c r="AA53" s="40">
        <v>0.10400000000000001</v>
      </c>
      <c r="AB53" s="40">
        <v>6.7000000000000004E-2</v>
      </c>
      <c r="AC53" s="40">
        <v>4.8000000000000001E-2</v>
      </c>
      <c r="AD53" s="40">
        <v>3.9E-2</v>
      </c>
      <c r="AE53" s="40">
        <v>3.2000000000000001E-2</v>
      </c>
      <c r="AF53" s="40">
        <v>1.4999999999999999E-2</v>
      </c>
      <c r="AG53" s="40">
        <v>0.01</v>
      </c>
    </row>
    <row r="65" spans="10:41" x14ac:dyDescent="0.2">
      <c r="J65" s="35"/>
      <c r="AO65" s="36"/>
    </row>
  </sheetData>
  <hyperlinks>
    <hyperlink ref="A6" location="Aarau!A1" display="Aarau" xr:uid="{6F489FD1-FFC7-415C-AB5C-73467F327659}"/>
    <hyperlink ref="A7" location="Baden!A1" display="Baden" xr:uid="{685C2524-AE41-454C-A5E1-80B5C3C47844}"/>
    <hyperlink ref="A8" location="Bellinzona!A1" display="Bellinzona" xr:uid="{D9ECDC35-5E57-4E4A-8674-BF2956050504}"/>
    <hyperlink ref="A10" location="Bern!A1" display="Bern" xr:uid="{4B167A34-2ACA-4DDA-86DE-F584C06C7B5C}"/>
    <hyperlink ref="A11" location="'Basel SBB'!A1" display="Basel SBB" xr:uid="{AE1DEFD3-B127-42AC-965C-2B9CF4E70DB6}"/>
    <hyperlink ref="A12" location="Chur!A1" display="Chur" xr:uid="{6F3B9E24-1F61-4944-B874-3E8784FF770E}"/>
    <hyperlink ref="A13" location="'Fribourg Freiburg'!A1" display="Fribourg/Freiburg" xr:uid="{8B699B9D-9FDC-45E8-A95B-ECC1FFB86F40}"/>
    <hyperlink ref="A14" location="Genève!A1" display="Genève" xr:uid="{43ABEC1B-DA61-4938-A798-DF862B89ED0D}"/>
    <hyperlink ref="A15" location="'Genève-Aéroport'!A1" display="Genève-Aéroport" xr:uid="{224EE51C-72FC-4624-96D7-3384C478F3A0}"/>
    <hyperlink ref="A17" location="Lugano!A1" display="Lugano" xr:uid="{FDAF8979-7795-4878-96D9-2B2001F7AAAD}"/>
    <hyperlink ref="A18" location="Lausanne!A1" display="Lausanne" xr:uid="{178A5CA9-1231-415C-BF36-E75CE0393698}"/>
    <hyperlink ref="A19" location="Luzern!A1" display="Luzern" xr:uid="{92468FE3-2931-47A0-B991-6E477ACB53AA}"/>
    <hyperlink ref="A20" location="Neuchâtel!A1" display="Neuchâtel" xr:uid="{77F06983-3E07-4D10-A49F-9125D9379AA3}"/>
    <hyperlink ref="A21" location="Olten!A1" display="Olten" xr:uid="{C3E01868-AFD0-447E-9667-94FD3AE0E52B}"/>
    <hyperlink ref="A23" location="'St. Gallen'!A1" display="St. Gallen" xr:uid="{FE355E65-B00C-45C0-B584-9351DEE7E8FE}"/>
    <hyperlink ref="A24" location="Thun!A1" display="Thun" xr:uid="{55C17955-EC81-4ED7-84F1-AB6135EA54C3}"/>
    <hyperlink ref="A25" location="Uster!A1" display="Uster" xr:uid="{CF301BA3-4074-4BB5-B071-5AB8F4F33847}"/>
    <hyperlink ref="A26" location="Winterthur!A1" display="Winterthur" xr:uid="{E71B86E8-44D7-4C06-8A73-D9B7E6AFE0A8}"/>
    <hyperlink ref="A27" location="'Zürich Altstetten'!A1" display="Zürich Altstetten" xr:uid="{DF577F3E-3581-41D1-8CC1-6104A15C6FAB}"/>
    <hyperlink ref="A28" location="'Zürich Enge'!A1" display="Zürich Enge" xr:uid="{825CE90C-6978-4C79-AA01-AF7A3D9A928D}"/>
    <hyperlink ref="A29" location="Zug!A1" display="Zug" xr:uid="{CC099838-3008-473A-93A0-ECEFCA8BB7FC}"/>
    <hyperlink ref="A30" location="'Zürich Hardbrücke'!A1" display="Zürich Hardbrücke" xr:uid="{E87D43F8-06EB-417E-8C5F-E172960FF189}"/>
    <hyperlink ref="A31" location="'Zürich Oerlikon'!A1" display="Zürich Oerlikon" xr:uid="{95A43076-CC7E-4BF8-94A1-601B87B2008C}"/>
    <hyperlink ref="A32" location="'Zürich Stadelhofen'!A1" display="Zürich Stadelhofen" xr:uid="{E36BAE81-2F5F-433A-88CC-0F3B3E2A6929}"/>
    <hyperlink ref="A9" location="'Biel Bienne'!A1" display="Biel/Bienne" xr:uid="{9A39231A-50F4-482D-9567-B4E5319119D9}"/>
    <hyperlink ref="A16" location="'Genève-Eaux-Vives'!A1" display="Genève-Eaux-Vives" xr:uid="{44ABD145-4240-44E4-9C1F-AE0D49FE6C43}"/>
    <hyperlink ref="A33" location="'Zürich HB'!A1" display="Zürich HB" xr:uid="{C2BDF0B1-5451-48BA-BDD1-424E9943CE3C}"/>
    <hyperlink ref="A22" location="Renens!A1" display="Renens" xr:uid="{23E68DAD-4BED-4129-8667-BD130ABCB5F8}"/>
  </hyperlinks>
  <pageMargins left="0.7" right="0.7" top="0.78740157499999996" bottom="0.78740157499999996"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C8170-E652-4B6E-A3E1-6A944CE36C8F}">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124</v>
      </c>
      <c r="E2" s="38"/>
      <c r="F2" s="38"/>
    </row>
    <row r="3" spans="1:6" x14ac:dyDescent="0.2">
      <c r="E3" s="38"/>
      <c r="F3" s="38"/>
    </row>
    <row r="5" spans="1:6" x14ac:dyDescent="0.2">
      <c r="A5" s="47" t="s">
        <v>217</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61600</v>
      </c>
      <c r="J20" s="38" t="str">
        <f>_xlfn.XLOOKUP($B$2,tlData[Bahnhof_Gare_Stazione],tlData[Einheit],"Fehler",,1)</f>
        <v>PB/Tag</v>
      </c>
    </row>
    <row r="21" spans="1:16" x14ac:dyDescent="0.2">
      <c r="A21" s="33" t="s">
        <v>136</v>
      </c>
      <c r="H21" s="34">
        <v>2025</v>
      </c>
      <c r="I21" s="38">
        <f>_xlfn.XLOOKUP($B$2,tlData[Bahnhof_Gare_Stazione],tlData[2025],"Fehler",,1)</f>
        <v>63700</v>
      </c>
      <c r="J21" s="38" t="str">
        <f>_xlfn.XLOOKUP($B$2,tlData[Bahnhof_Gare_Stazione],tlData[Einheit],"Fehler",,1)</f>
        <v>PB/Tag</v>
      </c>
    </row>
    <row r="22" spans="1:16" x14ac:dyDescent="0.2">
      <c r="A22" s="33" t="s">
        <v>245</v>
      </c>
    </row>
    <row r="23" spans="1:16" x14ac:dyDescent="0.2">
      <c r="A23" s="33" t="s">
        <v>137</v>
      </c>
      <c r="H23" s="34" t="s">
        <v>149</v>
      </c>
    </row>
    <row r="24" spans="1:16" ht="15" x14ac:dyDescent="0.25">
      <c r="A24" s="33" t="s">
        <v>138</v>
      </c>
      <c r="H24" s="41" t="s">
        <v>150</v>
      </c>
      <c r="I24" s="42" t="s">
        <v>148</v>
      </c>
      <c r="J24" s="41" t="s">
        <v>151</v>
      </c>
      <c r="K24" s="41" t="s">
        <v>152</v>
      </c>
      <c r="L24" s="41" t="s">
        <v>153</v>
      </c>
      <c r="M24" s="41" t="s">
        <v>154</v>
      </c>
      <c r="N24" s="41" t="s">
        <v>155</v>
      </c>
      <c r="O24" s="41" t="s">
        <v>156</v>
      </c>
      <c r="P24" s="42" t="s">
        <v>157</v>
      </c>
    </row>
    <row r="25" spans="1:16" x14ac:dyDescent="0.2">
      <c r="A25" s="33" t="s">
        <v>139</v>
      </c>
      <c r="H25" s="39" cm="1">
        <f t="array" ref="H25:P26">_xlfn._xlws.FILTER(tlWochengang[[Jahr_Annee_Anno_Year]:[So_Dim_Dom_Su]],tlWochengang[Bahnhof_Gare_Stazione_Station]='Biel Bienne'!B2)</f>
        <v>2024</v>
      </c>
      <c r="I25" s="39" t="str">
        <v>Biel/Bienne</v>
      </c>
      <c r="J25" s="40">
        <v>0.14458056685860401</v>
      </c>
      <c r="K25" s="40">
        <v>0.15046760763946801</v>
      </c>
      <c r="L25" s="40">
        <v>0.14977222605786</v>
      </c>
      <c r="M25" s="40">
        <v>0.150988001929383</v>
      </c>
      <c r="N25" s="40">
        <v>0.16125043453034099</v>
      </c>
      <c r="O25" s="40">
        <v>0.138373706425515</v>
      </c>
      <c r="P25" s="40">
        <v>0.104567456558828</v>
      </c>
    </row>
    <row r="26" spans="1:16" x14ac:dyDescent="0.2">
      <c r="A26" s="33" t="s">
        <v>140</v>
      </c>
      <c r="H26" s="39">
        <v>2025</v>
      </c>
      <c r="I26" s="39" t="str">
        <v>Biel/Bienne</v>
      </c>
      <c r="J26" s="40">
        <v>0.14199999999999999</v>
      </c>
      <c r="K26" s="40">
        <v>0.14899999999999999</v>
      </c>
      <c r="L26" s="40">
        <v>0.14800000000000002</v>
      </c>
      <c r="M26" s="40">
        <v>0.153</v>
      </c>
      <c r="N26" s="40">
        <v>0.16399999999999998</v>
      </c>
      <c r="O26" s="40">
        <v>0.13800000000000001</v>
      </c>
      <c r="P26" s="40">
        <v>0.105</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65200</v>
      </c>
      <c r="J47" s="38" t="str">
        <f>_xlfn.XLOOKUP($B$2,tlData[Bahnhof_Gare_Stazione],tlData[Einheit],"Fehler",,-1)</f>
        <v>PB/Werktag</v>
      </c>
    </row>
    <row r="48" spans="1:10" x14ac:dyDescent="0.2">
      <c r="H48" s="34">
        <v>2025</v>
      </c>
      <c r="I48" s="38">
        <f>_xlfn.XLOOKUP($B$2,tlData[Bahnhof_Gare_Stazione],tlData[2025],"Fehler",,-1)</f>
        <v>68000</v>
      </c>
      <c r="J48" s="38" t="str">
        <f>_xlfn.XLOOKUP($B$2,tlData[Bahnhof_Gare_Stazione],tlData[Einheit],"Fehler",,-1)</f>
        <v>PB/Werktag</v>
      </c>
    </row>
    <row r="50" spans="8:33" x14ac:dyDescent="0.2">
      <c r="H50" s="34" t="s">
        <v>232</v>
      </c>
    </row>
    <row r="51" spans="8:33" ht="15" x14ac:dyDescent="0.25">
      <c r="H51" s="41" t="s">
        <v>150</v>
      </c>
      <c r="I51" s="42" t="s">
        <v>148</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_xlfn._xlws.FILTER(tlTagesgang[[Jahr_Annee_Anno_Year]:[23]],tlTagesgang[Bahnhof_Gare_Stazione_Station]='Biel Bienne'!B2)</f>
        <v>2024</v>
      </c>
      <c r="I52" s="39" t="str">
        <v>Biel/Bienne</v>
      </c>
      <c r="J52" s="40">
        <v>7.2122613142964701E-3</v>
      </c>
      <c r="K52" s="40">
        <v>2.4363854011286499E-3</v>
      </c>
      <c r="L52" s="40">
        <v>4.39951576502018E-4</v>
      </c>
      <c r="M52" s="40">
        <v>2.7024139776265501E-4</v>
      </c>
      <c r="N52" s="40">
        <v>1.57027369458084E-3</v>
      </c>
      <c r="O52" s="40">
        <v>1.0918435390111001E-2</v>
      </c>
      <c r="P52" s="40">
        <v>3.6417312141098099E-2</v>
      </c>
      <c r="Q52" s="40">
        <v>6.1045598291350603E-2</v>
      </c>
      <c r="R52" s="40">
        <v>5.1392738754660799E-2</v>
      </c>
      <c r="S52" s="40">
        <v>4.5345522074762099E-2</v>
      </c>
      <c r="T52" s="40">
        <v>4.8024521635254003E-2</v>
      </c>
      <c r="U52" s="40">
        <v>5.4099099480630103E-2</v>
      </c>
      <c r="V52" s="40">
        <v>6.13652849071155E-2</v>
      </c>
      <c r="W52" s="40">
        <v>5.9269650228075496E-2</v>
      </c>
      <c r="X52" s="40">
        <v>6.1609096394627701E-2</v>
      </c>
      <c r="Y52" s="40">
        <v>6.8833375335900393E-2</v>
      </c>
      <c r="Z52" s="40">
        <v>8.8122642233604095E-2</v>
      </c>
      <c r="AA52" s="40">
        <v>9.7219631090780592E-2</v>
      </c>
      <c r="AB52" s="40">
        <v>7.2358353751843296E-2</v>
      </c>
      <c r="AC52" s="40">
        <v>5.2351842947442301E-2</v>
      </c>
      <c r="AD52" s="40">
        <v>4.0853723351300199E-2</v>
      </c>
      <c r="AE52" s="40">
        <v>3.4265403039058298E-2</v>
      </c>
      <c r="AF52" s="40">
        <v>2.6041222056966302E-2</v>
      </c>
      <c r="AG52" s="40">
        <v>1.85374335111484E-2</v>
      </c>
    </row>
    <row r="53" spans="8:33" x14ac:dyDescent="0.2">
      <c r="H53" s="39">
        <v>2025</v>
      </c>
      <c r="I53" s="39" t="str">
        <v>Biel/Bienne</v>
      </c>
      <c r="J53" s="40">
        <v>3.0000000000000001E-3</v>
      </c>
      <c r="K53" s="40">
        <v>1E-3</v>
      </c>
      <c r="L53" s="40">
        <v>0</v>
      </c>
      <c r="M53" s="40">
        <v>0</v>
      </c>
      <c r="N53" s="40">
        <v>1E-3</v>
      </c>
      <c r="O53" s="40">
        <v>1.2E-2</v>
      </c>
      <c r="P53" s="40">
        <v>4.2999999999999997E-2</v>
      </c>
      <c r="Q53" s="40">
        <v>7.4999999999999997E-2</v>
      </c>
      <c r="R53" s="40">
        <v>5.9000000000000004E-2</v>
      </c>
      <c r="S53" s="40">
        <v>4.5999999999999999E-2</v>
      </c>
      <c r="T53" s="40">
        <v>4.5999999999999999E-2</v>
      </c>
      <c r="U53" s="40">
        <v>5.0999999999999997E-2</v>
      </c>
      <c r="V53" s="40">
        <v>6.0999999999999999E-2</v>
      </c>
      <c r="W53" s="40">
        <v>5.5999999999999994E-2</v>
      </c>
      <c r="X53" s="40">
        <v>5.7000000000000002E-2</v>
      </c>
      <c r="Y53" s="40">
        <v>6.6000000000000003E-2</v>
      </c>
      <c r="Z53" s="40">
        <v>8.900000000000001E-2</v>
      </c>
      <c r="AA53" s="40">
        <v>0.10199999999999999</v>
      </c>
      <c r="AB53" s="40">
        <v>7.2999999999999995E-2</v>
      </c>
      <c r="AC53" s="40">
        <v>0.05</v>
      </c>
      <c r="AD53" s="40">
        <v>3.7999999999999999E-2</v>
      </c>
      <c r="AE53" s="40">
        <v>3.1E-2</v>
      </c>
      <c r="AF53" s="40">
        <v>2.3E-2</v>
      </c>
      <c r="AG53" s="40">
        <v>1.4999999999999999E-2</v>
      </c>
    </row>
    <row r="65" spans="10:41" x14ac:dyDescent="0.2">
      <c r="J65" s="35"/>
      <c r="AO65" s="36"/>
    </row>
  </sheetData>
  <hyperlinks>
    <hyperlink ref="A6" location="Aarau!A1" display="Aarau" xr:uid="{CE16794B-01D9-4ECB-B80D-2FFF449765C8}"/>
    <hyperlink ref="A7" location="Baden!A1" display="Baden" xr:uid="{F579ACE6-9877-4FF8-BA22-81D458F821C8}"/>
    <hyperlink ref="A8" location="Bellinzona!A1" display="Bellinzona" xr:uid="{92DBB665-7C21-45BB-B63E-060DF46A3D3B}"/>
    <hyperlink ref="A10" location="Bern!A1" display="Bern" xr:uid="{8A187AE1-1DDC-4DFC-A0F6-8EF3125A4E67}"/>
    <hyperlink ref="A11" location="'Basel SBB'!A1" display="Basel SBB" xr:uid="{C80E3784-6309-44EC-B05E-697EA929B0B8}"/>
    <hyperlink ref="A12" location="Chur!A1" display="Chur" xr:uid="{C3DEF3C4-B039-41C2-AFF5-095AE8C56EE8}"/>
    <hyperlink ref="A13" location="'Fribourg Freiburg'!A1" display="Fribourg/Freiburg" xr:uid="{3A407A79-B495-4924-8F74-E1195538D539}"/>
    <hyperlink ref="A14" location="Genève!A1" display="Genève" xr:uid="{F3946987-6443-4167-8C7C-80F1EFEF63DE}"/>
    <hyperlink ref="A15" location="'Genève-Aéroport'!A1" display="Genève-Aéroport" xr:uid="{D1625D58-37FE-48D8-B9A4-762A126DC1D8}"/>
    <hyperlink ref="A17" location="Lugano!A1" display="Lugano" xr:uid="{A6D9FDBA-A635-461F-8B95-4D8FC071DAAA}"/>
    <hyperlink ref="A18" location="Lausanne!A1" display="Lausanne" xr:uid="{7122F3FF-1783-482C-AD70-662B405806AB}"/>
    <hyperlink ref="A19" location="Luzern!A1" display="Luzern" xr:uid="{2F692BEF-2571-4112-BF4C-AE08F871243D}"/>
    <hyperlink ref="A20" location="Neuchâtel!A1" display="Neuchâtel" xr:uid="{63B49BAF-A5E2-4BE5-BEE0-6E7F71BD9742}"/>
    <hyperlink ref="A21" location="Olten!A1" display="Olten" xr:uid="{56F2F140-A0DD-4AB3-8127-7DABC29D50FC}"/>
    <hyperlink ref="A23" location="'St. Gallen'!A1" display="St. Gallen" xr:uid="{1F7FED4F-97C7-4213-A504-C326651F1E7B}"/>
    <hyperlink ref="A24" location="Thun!A1" display="Thun" xr:uid="{D7BC0511-31CF-47F3-AB76-6CE92F973554}"/>
    <hyperlink ref="A25" location="Uster!A1" display="Uster" xr:uid="{9A8E1D45-4B20-4708-8B21-7424D78D296F}"/>
    <hyperlink ref="A26" location="Winterthur!A1" display="Winterthur" xr:uid="{786583CE-DB4A-4CEB-AD53-56C5DF23357E}"/>
    <hyperlink ref="A27" location="'Zürich Altstetten'!A1" display="Zürich Altstetten" xr:uid="{A4A33D0E-44FE-4B55-918E-7B995BDBCB62}"/>
    <hyperlink ref="A28" location="'Zürich Enge'!A1" display="Zürich Enge" xr:uid="{554D9AB4-39B0-42AD-B3BE-7361CD8F083B}"/>
    <hyperlink ref="A29" location="Zug!A1" display="Zug" xr:uid="{0B24F150-C0CC-4437-951C-90D9891A1470}"/>
    <hyperlink ref="A30" location="'Zürich Hardbrücke'!A1" display="Zürich Hardbrücke" xr:uid="{D16AA96B-0CC9-4A97-828D-85D1E381BED5}"/>
    <hyperlink ref="A31" location="'Zürich Oerlikon'!A1" display="Zürich Oerlikon" xr:uid="{9EF42710-6751-4665-8C67-CF366C2CAD3D}"/>
    <hyperlink ref="A32" location="'Zürich Stadelhofen'!A1" display="Zürich Stadelhofen" xr:uid="{38D117BD-7A0B-4EF0-AA17-13B57182F254}"/>
    <hyperlink ref="A9" location="'Biel Bienne'!A1" display="Biel/Bienne" xr:uid="{EDF2EB52-65DD-40A4-AFEB-CAAB5DCF8D84}"/>
    <hyperlink ref="A16" location="'Genève-Eaux-Vives'!A1" display="Genève-Eaux-Vives" xr:uid="{E4A70148-0CCF-46FB-BCBF-CA9945193D31}"/>
    <hyperlink ref="A33" location="'Zürich HB'!A1" display="Zürich HB" xr:uid="{C4AE8B70-1D12-42F0-8FD7-223291E62A97}"/>
    <hyperlink ref="A22" location="Renens!A1" display="Renens" xr:uid="{3C5B2E9C-2FC8-408A-96A3-2BE563C610A9}"/>
  </hyperlinks>
  <pageMargins left="0.7" right="0.7" top="0.78740157499999996" bottom="0.78740157499999996"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D3DA0-1305-4671-BCE1-75744D66C85F}">
  <dimension ref="A2:AO65"/>
  <sheetViews>
    <sheetView showGridLines="0" zoomScaleNormal="100" workbookViewId="0"/>
  </sheetViews>
  <sheetFormatPr baseColWidth="10" defaultColWidth="11.42578125" defaultRowHeight="12.75" x14ac:dyDescent="0.2"/>
  <cols>
    <col min="1" max="1" width="22.7109375" style="34" customWidth="1"/>
    <col min="2" max="7" width="18.28515625" style="34" customWidth="1"/>
    <col min="8" max="8" width="17.7109375" style="34" bestFit="1" customWidth="1"/>
    <col min="9" max="9" width="17.7109375" style="34" customWidth="1"/>
    <col min="10" max="12" width="10.5703125" style="34" customWidth="1"/>
    <col min="13" max="13" width="11.5703125" style="34" bestFit="1" customWidth="1"/>
    <col min="14" max="33" width="10.5703125" style="34" customWidth="1"/>
    <col min="34" max="16384" width="11.42578125" style="34"/>
  </cols>
  <sheetData>
    <row r="2" spans="1:6" ht="18" x14ac:dyDescent="0.25">
      <c r="B2" s="37" t="s">
        <v>125</v>
      </c>
      <c r="E2" s="38"/>
      <c r="F2" s="38"/>
    </row>
    <row r="3" spans="1:6" x14ac:dyDescent="0.2">
      <c r="E3" s="38"/>
      <c r="F3" s="38"/>
    </row>
    <row r="5" spans="1:6" x14ac:dyDescent="0.2">
      <c r="A5" s="47" t="s">
        <v>217</v>
      </c>
    </row>
    <row r="6" spans="1:6" x14ac:dyDescent="0.2">
      <c r="A6" s="33" t="s">
        <v>121</v>
      </c>
    </row>
    <row r="7" spans="1:6" x14ac:dyDescent="0.2">
      <c r="A7" s="33" t="s">
        <v>122</v>
      </c>
    </row>
    <row r="8" spans="1:6" x14ac:dyDescent="0.2">
      <c r="A8" s="33" t="s">
        <v>123</v>
      </c>
    </row>
    <row r="9" spans="1:6" x14ac:dyDescent="0.2">
      <c r="A9" s="33" t="s">
        <v>124</v>
      </c>
    </row>
    <row r="10" spans="1:6" x14ac:dyDescent="0.2">
      <c r="A10" s="33" t="s">
        <v>125</v>
      </c>
    </row>
    <row r="11" spans="1:6" x14ac:dyDescent="0.2">
      <c r="A11" s="33" t="s">
        <v>126</v>
      </c>
    </row>
    <row r="12" spans="1:6" x14ac:dyDescent="0.2">
      <c r="A12" s="33" t="s">
        <v>127</v>
      </c>
    </row>
    <row r="13" spans="1:6" x14ac:dyDescent="0.2">
      <c r="A13" s="33" t="s">
        <v>128</v>
      </c>
    </row>
    <row r="14" spans="1:6" x14ac:dyDescent="0.2">
      <c r="A14" s="33" t="s">
        <v>129</v>
      </c>
    </row>
    <row r="15" spans="1:6" x14ac:dyDescent="0.2">
      <c r="A15" s="33" t="s">
        <v>130</v>
      </c>
    </row>
    <row r="16" spans="1:6" x14ac:dyDescent="0.2">
      <c r="A16" s="33" t="s">
        <v>131</v>
      </c>
    </row>
    <row r="17" spans="1:16" x14ac:dyDescent="0.2">
      <c r="A17" s="33" t="s">
        <v>132</v>
      </c>
    </row>
    <row r="18" spans="1:16" x14ac:dyDescent="0.2">
      <c r="A18" s="33" t="s">
        <v>133</v>
      </c>
    </row>
    <row r="19" spans="1:16" x14ac:dyDescent="0.2">
      <c r="A19" s="33" t="s">
        <v>134</v>
      </c>
    </row>
    <row r="20" spans="1:16" x14ac:dyDescent="0.2">
      <c r="A20" s="33" t="s">
        <v>135</v>
      </c>
      <c r="H20" s="34">
        <v>2024</v>
      </c>
      <c r="I20" s="38">
        <f>_xlfn.XLOOKUP($B$2,tlData[Bahnhof_Gare_Stazione],tlData[2024],"Fehler",,1)</f>
        <v>281900</v>
      </c>
      <c r="J20" s="38" t="str">
        <f>_xlfn.XLOOKUP($B$2,tlData[Bahnhof_Gare_Stazione],tlData[Einheit],"Fehler",,1)</f>
        <v>PB/Tag</v>
      </c>
    </row>
    <row r="21" spans="1:16" x14ac:dyDescent="0.2">
      <c r="A21" s="33" t="s">
        <v>136</v>
      </c>
      <c r="H21" s="34">
        <v>2025</v>
      </c>
      <c r="I21" s="38">
        <f>_xlfn.XLOOKUP($B$2,tlData[Bahnhof_Gare_Stazione],tlData[2025],"Fehler",,1)</f>
        <v>290700</v>
      </c>
      <c r="J21" s="38" t="str">
        <f>_xlfn.XLOOKUP($B$2,tlData[Bahnhof_Gare_Stazione],tlData[Einheit],"Fehler",,1)</f>
        <v>PB/Tag</v>
      </c>
    </row>
    <row r="22" spans="1:16" x14ac:dyDescent="0.2">
      <c r="A22" s="33" t="s">
        <v>245</v>
      </c>
    </row>
    <row r="23" spans="1:16" x14ac:dyDescent="0.2">
      <c r="A23" s="33" t="s">
        <v>137</v>
      </c>
      <c r="H23" s="34" t="s">
        <v>149</v>
      </c>
    </row>
    <row r="24" spans="1:16" ht="15" x14ac:dyDescent="0.25">
      <c r="A24" s="33" t="s">
        <v>138</v>
      </c>
      <c r="H24" s="41" t="s">
        <v>150</v>
      </c>
      <c r="I24" s="42" t="s">
        <v>148</v>
      </c>
      <c r="J24" s="41" t="s">
        <v>151</v>
      </c>
      <c r="K24" s="41" t="s">
        <v>152</v>
      </c>
      <c r="L24" s="41" t="s">
        <v>153</v>
      </c>
      <c r="M24" s="41" t="s">
        <v>154</v>
      </c>
      <c r="N24" s="41" t="s">
        <v>155</v>
      </c>
      <c r="O24" s="41" t="s">
        <v>156</v>
      </c>
      <c r="P24" s="42" t="s">
        <v>157</v>
      </c>
    </row>
    <row r="25" spans="1:16" x14ac:dyDescent="0.2">
      <c r="A25" s="33" t="s">
        <v>139</v>
      </c>
      <c r="H25" s="39" cm="1">
        <f t="array" ref="H25:P26">_xlfn._xlws.FILTER(tlWochengang[[Jahr_Annee_Anno_Year]:[So_Dim_Dom_Su]],tlWochengang[Bahnhof_Gare_Stazione_Station]=Bern!B2)</f>
        <v>2024</v>
      </c>
      <c r="I25" s="39" t="str">
        <v>Bern</v>
      </c>
      <c r="J25" s="40">
        <v>0.14290527035873601</v>
      </c>
      <c r="K25" s="40">
        <v>0.15394691683783202</v>
      </c>
      <c r="L25" s="40">
        <v>0.151453109599404</v>
      </c>
      <c r="M25" s="40">
        <v>0.156405971403038</v>
      </c>
      <c r="N25" s="40">
        <v>0.15434244782048501</v>
      </c>
      <c r="O25" s="40">
        <v>0.13536900049140399</v>
      </c>
      <c r="P25" s="40">
        <v>0.105577283489101</v>
      </c>
    </row>
    <row r="26" spans="1:16" x14ac:dyDescent="0.2">
      <c r="A26" s="33" t="s">
        <v>140</v>
      </c>
      <c r="H26" s="39">
        <v>2025</v>
      </c>
      <c r="I26" s="39" t="str">
        <v>Bern</v>
      </c>
      <c r="J26" s="40">
        <v>0.14099999999999999</v>
      </c>
      <c r="K26" s="40">
        <v>0.152</v>
      </c>
      <c r="L26" s="40">
        <v>0.151</v>
      </c>
      <c r="M26" s="40">
        <v>0.157</v>
      </c>
      <c r="N26" s="40">
        <v>0.156</v>
      </c>
      <c r="O26" s="40">
        <v>0.13500000000000001</v>
      </c>
      <c r="P26" s="40">
        <v>0.10800000000000001</v>
      </c>
    </row>
    <row r="27" spans="1:16" x14ac:dyDescent="0.2">
      <c r="A27" s="33" t="s">
        <v>141</v>
      </c>
    </row>
    <row r="28" spans="1:16" x14ac:dyDescent="0.2">
      <c r="A28" s="33" t="s">
        <v>142</v>
      </c>
    </row>
    <row r="29" spans="1:16" x14ac:dyDescent="0.2">
      <c r="A29" s="33" t="s">
        <v>143</v>
      </c>
    </row>
    <row r="30" spans="1:16" x14ac:dyDescent="0.2">
      <c r="A30" s="33" t="s">
        <v>144</v>
      </c>
    </row>
    <row r="31" spans="1:16" x14ac:dyDescent="0.2">
      <c r="A31" s="33" t="s">
        <v>145</v>
      </c>
    </row>
    <row r="32" spans="1:16" x14ac:dyDescent="0.2">
      <c r="A32" s="33" t="s">
        <v>146</v>
      </c>
    </row>
    <row r="33" spans="1:10" x14ac:dyDescent="0.2">
      <c r="A33" s="33" t="s">
        <v>147</v>
      </c>
    </row>
    <row r="47" spans="1:10" x14ac:dyDescent="0.2">
      <c r="H47" s="34">
        <v>2024</v>
      </c>
      <c r="I47" s="38">
        <f>_xlfn.XLOOKUP($B$2,tlData[Bahnhof_Gare_Stazione],tlData[2024],"Fehler",,-1)</f>
        <v>298900</v>
      </c>
      <c r="J47" s="38" t="str">
        <f>_xlfn.XLOOKUP($B$2,tlData[Bahnhof_Gare_Stazione],tlData[Einheit],"Fehler",,-1)</f>
        <v>PB/Werktag</v>
      </c>
    </row>
    <row r="48" spans="1:10" x14ac:dyDescent="0.2">
      <c r="H48" s="34">
        <v>2025</v>
      </c>
      <c r="I48" s="38">
        <f>_xlfn.XLOOKUP($B$2,tlData[Bahnhof_Gare_Stazione],tlData[2025],"Fehler",,-1)</f>
        <v>310200</v>
      </c>
      <c r="J48" s="38" t="str">
        <f>_xlfn.XLOOKUP($B$2,tlData[Bahnhof_Gare_Stazione],tlData[Einheit],"Fehler",,-1)</f>
        <v>PB/Werktag</v>
      </c>
    </row>
    <row r="50" spans="8:33" x14ac:dyDescent="0.2">
      <c r="H50" s="34" t="s">
        <v>232</v>
      </c>
    </row>
    <row r="51" spans="8:33" ht="15" x14ac:dyDescent="0.25">
      <c r="H51" s="41" t="s">
        <v>150</v>
      </c>
      <c r="I51" s="42" t="s">
        <v>148</v>
      </c>
      <c r="J51" s="41" t="s">
        <v>97</v>
      </c>
      <c r="K51" s="41" t="s">
        <v>98</v>
      </c>
      <c r="L51" s="41" t="s">
        <v>99</v>
      </c>
      <c r="M51" s="41" t="s">
        <v>100</v>
      </c>
      <c r="N51" s="41" t="s">
        <v>101</v>
      </c>
      <c r="O51" s="41" t="s">
        <v>102</v>
      </c>
      <c r="P51" s="41" t="s">
        <v>103</v>
      </c>
      <c r="Q51" s="41" t="s">
        <v>104</v>
      </c>
      <c r="R51" s="41" t="s">
        <v>105</v>
      </c>
      <c r="S51" s="41" t="s">
        <v>106</v>
      </c>
      <c r="T51" s="41" t="s">
        <v>107</v>
      </c>
      <c r="U51" s="41" t="s">
        <v>108</v>
      </c>
      <c r="V51" s="41" t="s">
        <v>109</v>
      </c>
      <c r="W51" s="41" t="s">
        <v>110</v>
      </c>
      <c r="X51" s="41" t="s">
        <v>111</v>
      </c>
      <c r="Y51" s="41" t="s">
        <v>112</v>
      </c>
      <c r="Z51" s="41" t="s">
        <v>113</v>
      </c>
      <c r="AA51" s="41" t="s">
        <v>114</v>
      </c>
      <c r="AB51" s="41" t="s">
        <v>115</v>
      </c>
      <c r="AC51" s="41" t="s">
        <v>116</v>
      </c>
      <c r="AD51" s="41" t="s">
        <v>117</v>
      </c>
      <c r="AE51" s="41" t="s">
        <v>118</v>
      </c>
      <c r="AF51" s="41" t="s">
        <v>119</v>
      </c>
      <c r="AG51" s="42" t="s">
        <v>120</v>
      </c>
    </row>
    <row r="52" spans="8:33" x14ac:dyDescent="0.2">
      <c r="H52" s="39" cm="1">
        <f t="array" ref="H52:AG53">_xlfn._xlws.FILTER(tlTagesgang[[Jahr_Annee_Anno_Year]:[23]],tlTagesgang[Bahnhof_Gare_Stazione_Station]=Bern!B2)</f>
        <v>2024</v>
      </c>
      <c r="I52" s="39" t="str">
        <v>Bern</v>
      </c>
      <c r="J52" s="40">
        <v>6.9984807313924506E-3</v>
      </c>
      <c r="K52" s="40">
        <v>3.0402530374611901E-3</v>
      </c>
      <c r="L52" s="40">
        <v>1.7982496905800298E-3</v>
      </c>
      <c r="M52" s="40">
        <v>1.5158078810958799E-3</v>
      </c>
      <c r="N52" s="40">
        <v>1.63767004429691E-3</v>
      </c>
      <c r="O52" s="40">
        <v>6.59362420574389E-3</v>
      </c>
      <c r="P52" s="40">
        <v>2.8880644410918997E-2</v>
      </c>
      <c r="Q52" s="40">
        <v>6.00483733945864E-2</v>
      </c>
      <c r="R52" s="40">
        <v>5.3586188936741899E-2</v>
      </c>
      <c r="S52" s="40">
        <v>4.6024385306154894E-2</v>
      </c>
      <c r="T52" s="40">
        <v>4.6975610079543199E-2</v>
      </c>
      <c r="U52" s="40">
        <v>5.4095642768964301E-2</v>
      </c>
      <c r="V52" s="40">
        <v>6.5422474434537706E-2</v>
      </c>
      <c r="W52" s="40">
        <v>6.0657752067973102E-2</v>
      </c>
      <c r="X52" s="40">
        <v>6.1859671090231202E-2</v>
      </c>
      <c r="Y52" s="40">
        <v>7.0421837932299503E-2</v>
      </c>
      <c r="Z52" s="40">
        <v>9.2666573294909807E-2</v>
      </c>
      <c r="AA52" s="40">
        <v>0.10158997406025599</v>
      </c>
      <c r="AB52" s="40">
        <v>7.4095549319656104E-2</v>
      </c>
      <c r="AC52" s="40">
        <v>5.1919863689643096E-2</v>
      </c>
      <c r="AD52" s="40">
        <v>3.96434455217482E-2</v>
      </c>
      <c r="AE52" s="40">
        <v>3.22844288287161E-2</v>
      </c>
      <c r="AF52" s="40">
        <v>2.3551755774847298E-2</v>
      </c>
      <c r="AG52" s="40">
        <v>1.4691743497702102E-2</v>
      </c>
    </row>
    <row r="53" spans="8:33" x14ac:dyDescent="0.2">
      <c r="H53" s="39">
        <v>2025</v>
      </c>
      <c r="I53" s="39" t="str">
        <v>Bern</v>
      </c>
      <c r="J53" s="40">
        <v>3.0000000000000001E-3</v>
      </c>
      <c r="K53" s="40">
        <v>1E-3</v>
      </c>
      <c r="L53" s="40">
        <v>0</v>
      </c>
      <c r="M53" s="40">
        <v>1E-3</v>
      </c>
      <c r="N53" s="40">
        <v>1E-3</v>
      </c>
      <c r="O53" s="40">
        <v>6.9999999999999993E-3</v>
      </c>
      <c r="P53" s="40">
        <v>3.5000000000000003E-2</v>
      </c>
      <c r="Q53" s="40">
        <v>7.4999999999999997E-2</v>
      </c>
      <c r="R53" s="40">
        <v>6.2E-2</v>
      </c>
      <c r="S53" s="40">
        <v>4.8000000000000001E-2</v>
      </c>
      <c r="T53" s="40">
        <v>4.4999999999999998E-2</v>
      </c>
      <c r="U53" s="40">
        <v>5.0999999999999997E-2</v>
      </c>
      <c r="V53" s="40">
        <v>6.4000000000000001E-2</v>
      </c>
      <c r="W53" s="40">
        <v>5.5999999999999994E-2</v>
      </c>
      <c r="X53" s="40">
        <v>5.7000000000000002E-2</v>
      </c>
      <c r="Y53" s="40">
        <v>6.8000000000000005E-2</v>
      </c>
      <c r="Z53" s="40">
        <v>9.6000000000000002E-2</v>
      </c>
      <c r="AA53" s="40">
        <v>0.106</v>
      </c>
      <c r="AB53" s="40">
        <v>7.400000000000001E-2</v>
      </c>
      <c r="AC53" s="40">
        <v>0.05</v>
      </c>
      <c r="AD53" s="40">
        <v>3.7000000000000005E-2</v>
      </c>
      <c r="AE53" s="40">
        <v>0.03</v>
      </c>
      <c r="AF53" s="40">
        <v>2.1000000000000001E-2</v>
      </c>
      <c r="AG53" s="40">
        <v>1.2E-2</v>
      </c>
    </row>
    <row r="65" spans="10:41" x14ac:dyDescent="0.2">
      <c r="J65" s="35"/>
      <c r="AO65" s="36"/>
    </row>
  </sheetData>
  <hyperlinks>
    <hyperlink ref="A6" location="Aarau!A1" display="Aarau" xr:uid="{13972BBF-923E-4F8B-90BE-8DF6385D6024}"/>
    <hyperlink ref="A7" location="Baden!A1" display="Baden" xr:uid="{002D1B25-8097-4CB0-9932-C3C51708AA6C}"/>
    <hyperlink ref="A8" location="Bellinzona!A1" display="Bellinzona" xr:uid="{3A5FEA82-DEB9-4483-9180-6EC01F45EC79}"/>
    <hyperlink ref="A10" location="Bern!A1" display="Bern" xr:uid="{356A5F8B-CAA9-4EC4-96F2-E4B564C9A5A7}"/>
    <hyperlink ref="A11" location="'Basel SBB'!A1" display="Basel SBB" xr:uid="{D588A388-2849-44E5-876B-298508E622A9}"/>
    <hyperlink ref="A12" location="Chur!A1" display="Chur" xr:uid="{0B3594C5-5DE0-44FE-9140-6C35EA819326}"/>
    <hyperlink ref="A13" location="'Fribourg Freiburg'!A1" display="Fribourg/Freiburg" xr:uid="{589B6867-3116-4D4E-927B-60AA7E242441}"/>
    <hyperlink ref="A14" location="Genève!A1" display="Genève" xr:uid="{0EE7E2EB-7807-4F81-B314-ADA072801EE9}"/>
    <hyperlink ref="A15" location="'Genève-Aéroport'!A1" display="Genève-Aéroport" xr:uid="{F51C910C-2324-413F-B792-83FD2ACAF533}"/>
    <hyperlink ref="A17" location="Lugano!A1" display="Lugano" xr:uid="{E939919B-D5C6-4CD2-9BD5-03D821707CB2}"/>
    <hyperlink ref="A18" location="Lausanne!A1" display="Lausanne" xr:uid="{615483BD-41BF-4D47-95AB-83AB14509339}"/>
    <hyperlink ref="A19" location="Luzern!A1" display="Luzern" xr:uid="{200894C6-EF47-4621-A9BB-DF4A42121C62}"/>
    <hyperlink ref="A20" location="Neuchâtel!A1" display="Neuchâtel" xr:uid="{CE9F6842-1AD5-4A29-B567-BCEE9C4FF750}"/>
    <hyperlink ref="A21" location="Olten!A1" display="Olten" xr:uid="{9CCF2E37-55E7-40C5-ABD8-86EE25935304}"/>
    <hyperlink ref="A23" location="'St. Gallen'!A1" display="St. Gallen" xr:uid="{01B955E8-906B-4B11-8DB1-8315D076CDEE}"/>
    <hyperlink ref="A24" location="Thun!A1" display="Thun" xr:uid="{57AEA404-6D70-42EE-ABF2-93FD89AC1734}"/>
    <hyperlink ref="A25" location="Uster!A1" display="Uster" xr:uid="{62C95E91-BB65-4C6F-A87C-7E7819EDD018}"/>
    <hyperlink ref="A26" location="Winterthur!A1" display="Winterthur" xr:uid="{AD50E0F9-E2B4-4D51-8FF0-C51898C25CA4}"/>
    <hyperlink ref="A27" location="'Zürich Altstetten'!A1" display="Zürich Altstetten" xr:uid="{63085F79-ED0B-48C3-AF7F-D860CEC09184}"/>
    <hyperlink ref="A28" location="'Zürich Enge'!A1" display="Zürich Enge" xr:uid="{A6753D6B-A915-4204-B3A6-1506461CD4D5}"/>
    <hyperlink ref="A29" location="Zug!A1" display="Zug" xr:uid="{44516550-C316-45EA-95B2-D1CE7E65ADD1}"/>
    <hyperlink ref="A30" location="'Zürich Hardbrücke'!A1" display="Zürich Hardbrücke" xr:uid="{C6D2ED91-0E5B-42DC-B209-2AFA910A95B2}"/>
    <hyperlink ref="A31" location="'Zürich Oerlikon'!A1" display="Zürich Oerlikon" xr:uid="{D20B6D5D-0582-4C69-9CC9-BD0EB0D0E710}"/>
    <hyperlink ref="A32" location="'Zürich Stadelhofen'!A1" display="Zürich Stadelhofen" xr:uid="{CA536CC9-4363-4408-B888-76A4AAA70A5F}"/>
    <hyperlink ref="A9" location="'Biel Bienne'!A1" display="Biel/Bienne" xr:uid="{3557E6D4-1041-477B-AD6A-7F729DFA77F4}"/>
    <hyperlink ref="A16" location="'Genève-Eaux-Vives'!A1" display="Genève-Eaux-Vives" xr:uid="{0F8773A6-30F8-457F-8108-C035F1B37019}"/>
    <hyperlink ref="A33" location="'Zürich HB'!A1" display="Zürich HB" xr:uid="{DE3F10FB-7658-41DB-949F-D01B6B3E4BAB}"/>
    <hyperlink ref="A22" location="Renens!A1" display="Renens" xr:uid="{A0E66C80-717E-42D7-884B-CF67C34EF1EE}"/>
  </hyperlinks>
  <pageMargins left="0.7" right="0.7" top="0.78740157499999996" bottom="0.78740157499999996"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AF392CA6BBE5574789A5155D1822A344" ma:contentTypeVersion="19" ma:contentTypeDescription="Ein neues Dokument erstellen." ma:contentTypeScope="" ma:versionID="c2a5a59360d48a4c7af007c311c34caf">
  <xsd:schema xmlns:xsd="http://www.w3.org/2001/XMLSchema" xmlns:xs="http://www.w3.org/2001/XMLSchema" xmlns:p="http://schemas.microsoft.com/office/2006/metadata/properties" xmlns:ns2="96e82a89-ba48-4728-b345-cf206dbec8f1" xmlns:ns3="2f5c8543-cf23-4718-a3b8-32b0a91d511a" targetNamespace="http://schemas.microsoft.com/office/2006/metadata/properties" ma:root="true" ma:fieldsID="2a0d833e56c64ed4a0d1483acd601485" ns2:_="" ns3:_="">
    <xsd:import namespace="96e82a89-ba48-4728-b345-cf206dbec8f1"/>
    <xsd:import namespace="2f5c8543-cf23-4718-a3b8-32b0a91d511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Ausgabe" minOccurs="0"/>
                <xsd:element ref="ns3:MediaServiceGenerationTime" minOccurs="0"/>
                <xsd:element ref="ns3:MediaServiceEventHashCode" minOccurs="0"/>
                <xsd:element ref="ns3:MediaServiceDateTaken" minOccurs="0"/>
                <xsd:element ref="ns3:MediaServiceLocation"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e82a89-ba48-4728-b345-cf206dbec8f1"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element name="TaxCatchAll" ma:index="24" nillable="true" ma:displayName="Taxonomy Catch All Column" ma:hidden="true" ma:list="{37e3da64-c71a-4074-9be5-101312c09dec}" ma:internalName="TaxCatchAll" ma:showField="CatchAllData" ma:web="96e82a89-ba48-4728-b345-cf206dbec8f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f5c8543-cf23-4718-a3b8-32b0a91d511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Ausgabe" ma:index="14" nillable="true" ma:displayName="Ausgabe" ma:description="Ausgabe des Dokumentes" ma:format="RadioButtons" ma:internalName="Ausgabe">
      <xsd:simpleType>
        <xsd:union memberTypes="dms:Text">
          <xsd:simpleType>
            <xsd:restriction base="dms:Choice">
              <xsd:enumeration value="2016"/>
              <xsd:enumeration value="2017"/>
              <xsd:enumeration value="2018"/>
              <xsd:enumeration value="2019"/>
            </xsd:restriction>
          </xsd:simpleType>
        </xsd:un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Bildmarkierungen" ma:readOnly="false" ma:fieldId="{5cf76f15-5ced-4ddc-b409-7134ff3c332f}" ma:taxonomyMulti="true" ma:sspId="2e7e7b05-955d-4ec1-8c45-691041b8b00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5c8543-cf23-4718-a3b8-32b0a91d511a">
      <Terms xmlns="http://schemas.microsoft.com/office/infopath/2007/PartnerControls"/>
    </lcf76f155ced4ddcb4097134ff3c332f>
    <TaxCatchAll xmlns="96e82a89-ba48-4728-b345-cf206dbec8f1" xsi:nil="true"/>
    <Ausgabe xmlns="2f5c8543-cf23-4718-a3b8-32b0a91d511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FC446-F0E6-464C-9F34-75719C78B214}"/>
</file>

<file path=customXml/itemProps2.xml><?xml version="1.0" encoding="utf-8"?>
<ds:datastoreItem xmlns:ds="http://schemas.openxmlformats.org/officeDocument/2006/customXml" ds:itemID="{F42F261E-041E-4B4B-88E2-C5747D1E7897}">
  <ds:schemaRefs>
    <ds:schemaRef ds:uri="http://schemas.microsoft.com/office/infopath/2007/PartnerControls"/>
    <ds:schemaRef ds:uri="http://purl.org/dc/elements/1.1/"/>
    <ds:schemaRef ds:uri="http://schemas.microsoft.com/office/2006/metadata/properties"/>
    <ds:schemaRef ds:uri="b51b2e54-bcae-48b1-ac3e-b41a18170b68"/>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customXml/itemProps3.xml><?xml version="1.0" encoding="utf-8"?>
<ds:datastoreItem xmlns:ds="http://schemas.openxmlformats.org/officeDocument/2006/customXml" ds:itemID="{1D2B5394-5B47-4234-9B37-9B4EA525FD0F}">
  <ds:schemaRefs>
    <ds:schemaRef ds:uri="http://schemas.microsoft.com/sharepoint/v3/contenttype/forms"/>
  </ds:schemaRefs>
</ds:datastoreItem>
</file>

<file path=docMetadata/LabelInfo.xml><?xml version="1.0" encoding="utf-8"?>
<clbl:labelList xmlns:clbl="http://schemas.microsoft.com/office/2020/mipLabelMetadata">
  <clbl:label id="{5bc72e09-8d7d-491f-a3d1-5693fc6e93f6}" enabled="1" method="Privileged" siteId="{2cda5d11-f0ac-46b3-967d-af1b2e1bd01a}"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33</vt:i4>
      </vt:variant>
      <vt:variant>
        <vt:lpstr>Benannte Bereiche</vt:lpstr>
      </vt:variant>
      <vt:variant>
        <vt:i4>4</vt:i4>
      </vt:variant>
    </vt:vector>
  </HeadingPairs>
  <TitlesOfParts>
    <vt:vector size="37" baseType="lpstr">
      <vt:lpstr>data</vt:lpstr>
      <vt:lpstr>info</vt:lpstr>
      <vt:lpstr>Tag_Jour_Giorno_Day</vt:lpstr>
      <vt:lpstr>Woche_Semaine_Settimana_Week</vt:lpstr>
      <vt:lpstr>Aarau</vt:lpstr>
      <vt:lpstr>Baden</vt:lpstr>
      <vt:lpstr>Bellinzona</vt:lpstr>
      <vt:lpstr>Biel Bienne</vt:lpstr>
      <vt:lpstr>Bern</vt:lpstr>
      <vt:lpstr>Basel SBB</vt:lpstr>
      <vt:lpstr>Chur</vt:lpstr>
      <vt:lpstr>Fribourg Freiburg</vt:lpstr>
      <vt:lpstr>Genève</vt:lpstr>
      <vt:lpstr>Genève-Aéroport</vt:lpstr>
      <vt:lpstr>Genève-Eaux-Vives</vt:lpstr>
      <vt:lpstr>Lausanne</vt:lpstr>
      <vt:lpstr>Lugano</vt:lpstr>
      <vt:lpstr>Luzern</vt:lpstr>
      <vt:lpstr>Neuchâtel</vt:lpstr>
      <vt:lpstr>Olten</vt:lpstr>
      <vt:lpstr>Renens</vt:lpstr>
      <vt:lpstr>St. Gallen</vt:lpstr>
      <vt:lpstr>Thun</vt:lpstr>
      <vt:lpstr>Uster</vt:lpstr>
      <vt:lpstr>Winterthur</vt:lpstr>
      <vt:lpstr>Zürich Altstetten</vt:lpstr>
      <vt:lpstr>Zürich Enge</vt:lpstr>
      <vt:lpstr>Zug</vt:lpstr>
      <vt:lpstr>Zürich Hardbrücke</vt:lpstr>
      <vt:lpstr>Zürich Oerlikon</vt:lpstr>
      <vt:lpstr>Zürich Stadelhofen</vt:lpstr>
      <vt:lpstr>Zürich HB</vt:lpstr>
      <vt:lpstr>Bahnhöfe</vt:lpstr>
      <vt:lpstr>cDE</vt:lpstr>
      <vt:lpstr>cEN</vt:lpstr>
      <vt:lpstr>cFR</vt:lpstr>
      <vt:lpstr>cIT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2021-03-08T13:13:26Z</dcterms:created>
  <dcterms:modified xsi:type="dcterms:W3CDTF">2026-03-25T08:33:56Z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bc72e09-8d7d-491f-a3d1-5693fc6e93f6_Enabled">
    <vt:lpwstr>true</vt:lpwstr>
  </property>
  <property fmtid="{D5CDD505-2E9C-101B-9397-08002B2CF9AE}" pid="3" name="MSIP_Label_5bc72e09-8d7d-491f-a3d1-5693fc6e93f6_SetDate">
    <vt:lpwstr>2021-03-13T11:09:59Z</vt:lpwstr>
  </property>
  <property fmtid="{D5CDD505-2E9C-101B-9397-08002B2CF9AE}" pid="4" name="MSIP_Label_5bc72e09-8d7d-491f-a3d1-5693fc6e93f6_Method">
    <vt:lpwstr>Privileged</vt:lpwstr>
  </property>
  <property fmtid="{D5CDD505-2E9C-101B-9397-08002B2CF9AE}" pid="5" name="MSIP_Label_5bc72e09-8d7d-491f-a3d1-5693fc6e93f6_Name">
    <vt:lpwstr>öffentlich</vt:lpwstr>
  </property>
  <property fmtid="{D5CDD505-2E9C-101B-9397-08002B2CF9AE}" pid="6" name="MSIP_Label_5bc72e09-8d7d-491f-a3d1-5693fc6e93f6_SiteId">
    <vt:lpwstr>2cda5d11-f0ac-46b3-967d-af1b2e1bd01a</vt:lpwstr>
  </property>
  <property fmtid="{D5CDD505-2E9C-101B-9397-08002B2CF9AE}" pid="7" name="MSIP_Label_5bc72e09-8d7d-491f-a3d1-5693fc6e93f6_ActionId">
    <vt:lpwstr>35d395cc-8b84-4f53-a60b-153c76b7cfaf</vt:lpwstr>
  </property>
  <property fmtid="{D5CDD505-2E9C-101B-9397-08002B2CF9AE}" pid="8" name="MSIP_Label_5bc72e09-8d7d-491f-a3d1-5693fc6e93f6_ContentBits">
    <vt:lpwstr>0</vt:lpwstr>
  </property>
  <property fmtid="{D5CDD505-2E9C-101B-9397-08002B2CF9AE}" pid="9" name="ContentTypeId">
    <vt:lpwstr>0x010100AF392CA6BBE5574789A5155D1822A344</vt:lpwstr>
  </property>
  <property fmtid="{D5CDD505-2E9C-101B-9397-08002B2CF9AE}" pid="10" name="MediaServiceImageTags">
    <vt:lpwstr/>
  </property>
</Properties>
</file>